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330"/>
  <workbookPr/>
  <mc:AlternateContent xmlns:mc="http://schemas.openxmlformats.org/markup-compatibility/2006">
    <mc:Choice Requires="x15">
      <x15ac:absPath xmlns:x15ac="http://schemas.microsoft.com/office/spreadsheetml/2010/11/ac" url="D:\Documents\640 Riverside\"/>
    </mc:Choice>
  </mc:AlternateContent>
  <xr:revisionPtr revIDLastSave="0" documentId="10_ncr:8140008_{1A79331F-A5BF-449F-8CAA-D6358C8AB1B2}" xr6:coauthVersionLast="33" xr6:coauthVersionMax="33" xr10:uidLastSave="{00000000-0000-0000-0000-000000000000}"/>
  <bookViews>
    <workbookView xWindow="32760" yWindow="32760" windowWidth="21540" windowHeight="9375" activeTab="2"/>
  </bookViews>
  <sheets>
    <sheet name="Febuary2010" sheetId="1" r:id="rId1"/>
    <sheet name="Anual EOY" sheetId="2" r:id="rId2"/>
    <sheet name="Sumary EOY" sheetId="3" r:id="rId3"/>
  </sheets>
  <calcPr calcId="162913"/>
</workbook>
</file>

<file path=xl/calcChain.xml><?xml version="1.0" encoding="utf-8"?>
<calcChain xmlns="http://schemas.openxmlformats.org/spreadsheetml/2006/main">
  <c r="I20" i="3" l="1"/>
  <c r="H20" i="3"/>
  <c r="G20" i="3"/>
  <c r="F20" i="3"/>
  <c r="I22" i="3"/>
  <c r="H22" i="3"/>
  <c r="G22" i="3"/>
  <c r="F22" i="3"/>
  <c r="E22" i="3"/>
  <c r="C22" i="3"/>
  <c r="E20" i="3"/>
  <c r="C20" i="3"/>
  <c r="I21" i="3"/>
  <c r="H21" i="3"/>
  <c r="G21" i="3"/>
  <c r="F21" i="3"/>
  <c r="E21" i="3"/>
  <c r="C21" i="3"/>
  <c r="I15" i="3"/>
  <c r="H15" i="3"/>
  <c r="G15" i="3"/>
  <c r="F15" i="3"/>
  <c r="E15" i="3"/>
  <c r="I14" i="3"/>
  <c r="I13" i="3"/>
  <c r="I12" i="3"/>
  <c r="I11" i="3"/>
  <c r="I10" i="3"/>
  <c r="I9" i="3"/>
  <c r="H14" i="3"/>
  <c r="H13" i="3"/>
  <c r="H12" i="3"/>
  <c r="H11" i="3"/>
  <c r="H10" i="3"/>
  <c r="H9" i="3"/>
  <c r="G14" i="3"/>
  <c r="G13" i="3"/>
  <c r="G12" i="3"/>
  <c r="G11" i="3"/>
  <c r="G10" i="3"/>
  <c r="G9" i="3"/>
  <c r="F14" i="3"/>
  <c r="F13" i="3"/>
  <c r="F12" i="3"/>
  <c r="F11" i="3"/>
  <c r="F10" i="3"/>
  <c r="F9" i="3"/>
  <c r="E14" i="3"/>
  <c r="E13" i="3"/>
  <c r="E12" i="3"/>
  <c r="E11" i="3"/>
  <c r="E10" i="3"/>
  <c r="E9" i="3"/>
  <c r="C15" i="3"/>
  <c r="C14" i="3"/>
  <c r="C13" i="3"/>
  <c r="C12" i="3"/>
  <c r="C11" i="3"/>
  <c r="C10" i="3"/>
  <c r="C9" i="3"/>
  <c r="I5" i="3"/>
  <c r="H5" i="3"/>
  <c r="G5" i="3"/>
  <c r="F5" i="3"/>
  <c r="E5" i="3"/>
  <c r="C5" i="3"/>
  <c r="I4" i="3"/>
  <c r="H4" i="3"/>
  <c r="G4" i="3"/>
  <c r="F4" i="3"/>
  <c r="E4" i="3"/>
  <c r="C4" i="3"/>
  <c r="I3" i="3"/>
  <c r="H3" i="3"/>
  <c r="G3" i="3"/>
  <c r="F3" i="3"/>
  <c r="E3" i="3"/>
  <c r="C3" i="3"/>
  <c r="I139" i="2"/>
  <c r="I132" i="2"/>
  <c r="I122" i="2"/>
  <c r="I112" i="2"/>
  <c r="I79" i="2"/>
  <c r="I72" i="2"/>
  <c r="I43" i="2"/>
  <c r="I29" i="2"/>
  <c r="I23" i="2"/>
  <c r="I11" i="2"/>
  <c r="I31" i="2" s="1"/>
  <c r="L139" i="2"/>
  <c r="L132" i="2"/>
  <c r="L122" i="2"/>
  <c r="L112" i="2"/>
  <c r="L79" i="2"/>
  <c r="L72" i="2"/>
  <c r="L43" i="2"/>
  <c r="L29" i="2"/>
  <c r="L23" i="2"/>
  <c r="L11" i="2"/>
  <c r="N11" i="2"/>
  <c r="N23" i="2"/>
  <c r="N29" i="2"/>
  <c r="N43" i="2"/>
  <c r="N72" i="2"/>
  <c r="N79" i="2"/>
  <c r="N112" i="2"/>
  <c r="N141" i="2" s="1"/>
  <c r="N122" i="2"/>
  <c r="N132" i="2"/>
  <c r="N139" i="2"/>
  <c r="P139" i="2"/>
  <c r="P132" i="2"/>
  <c r="P122" i="2"/>
  <c r="P112" i="2"/>
  <c r="P79" i="2"/>
  <c r="P72" i="2"/>
  <c r="P43" i="2"/>
  <c r="P29" i="2"/>
  <c r="P23" i="2"/>
  <c r="P11" i="2"/>
  <c r="T139" i="2"/>
  <c r="G139" i="2"/>
  <c r="R139" i="2"/>
  <c r="G11" i="2"/>
  <c r="G23" i="2"/>
  <c r="G29" i="2"/>
  <c r="G43" i="2"/>
  <c r="G72" i="2"/>
  <c r="G79" i="2"/>
  <c r="G112" i="2"/>
  <c r="G122" i="2"/>
  <c r="G132" i="2"/>
  <c r="R11" i="2"/>
  <c r="T11" i="2"/>
  <c r="R23" i="2"/>
  <c r="T23" i="2"/>
  <c r="R29" i="2"/>
  <c r="T29" i="2"/>
  <c r="R43" i="2"/>
  <c r="T43" i="2"/>
  <c r="R72" i="2"/>
  <c r="T72" i="2"/>
  <c r="R79" i="2"/>
  <c r="T79" i="2"/>
  <c r="R112" i="2"/>
  <c r="T112" i="2"/>
  <c r="R122" i="2"/>
  <c r="T122" i="2"/>
  <c r="R132" i="2"/>
  <c r="T132" i="2"/>
  <c r="D41" i="1"/>
  <c r="D40" i="1"/>
  <c r="D39" i="1"/>
  <c r="D38" i="1"/>
  <c r="D37" i="1"/>
  <c r="D36" i="1"/>
  <c r="D35" i="1"/>
  <c r="D34" i="1"/>
  <c r="D33" i="1"/>
  <c r="D70" i="1"/>
  <c r="D69" i="1"/>
  <c r="D68" i="1"/>
  <c r="D67" i="1"/>
  <c r="D66" i="1"/>
  <c r="D65" i="1"/>
  <c r="D64" i="1"/>
  <c r="D63" i="1"/>
  <c r="D62" i="1"/>
  <c r="D61" i="1"/>
  <c r="D60" i="1"/>
  <c r="D59" i="1"/>
  <c r="D58" i="1"/>
  <c r="D57" i="1"/>
  <c r="D56" i="1"/>
  <c r="D55" i="1"/>
  <c r="D54" i="1"/>
  <c r="D53" i="1"/>
  <c r="D52" i="1"/>
  <c r="D51" i="1"/>
  <c r="D50" i="1"/>
  <c r="D49" i="1"/>
  <c r="D48" i="1"/>
  <c r="D47" i="1"/>
  <c r="D46" i="1"/>
  <c r="D45" i="1"/>
  <c r="D77" i="1"/>
  <c r="D76" i="1"/>
  <c r="D75" i="1"/>
  <c r="D74" i="1"/>
  <c r="D87" i="1"/>
  <c r="D86" i="1"/>
  <c r="D85" i="1"/>
  <c r="D84" i="1"/>
  <c r="D83" i="1"/>
  <c r="D82" i="1"/>
  <c r="D81" i="1"/>
  <c r="D109" i="1"/>
  <c r="D108" i="1"/>
  <c r="D107" i="1"/>
  <c r="D106" i="1"/>
  <c r="D105" i="1"/>
  <c r="D104" i="1"/>
  <c r="D103" i="1"/>
  <c r="D102" i="1"/>
  <c r="D101" i="1"/>
  <c r="D100" i="1"/>
  <c r="D99" i="1"/>
  <c r="D98" i="1"/>
  <c r="D97" i="1"/>
  <c r="D96" i="1"/>
  <c r="D95" i="1"/>
  <c r="D94" i="1"/>
  <c r="D93" i="1"/>
  <c r="D92" i="1"/>
  <c r="D91" i="1"/>
  <c r="D90" i="1"/>
  <c r="D89" i="1"/>
  <c r="D88" i="1"/>
  <c r="D119" i="1"/>
  <c r="D118" i="1"/>
  <c r="D117" i="1"/>
  <c r="D116" i="1"/>
  <c r="D115" i="1"/>
  <c r="D114" i="1"/>
  <c r="D113" i="1"/>
  <c r="D128" i="1"/>
  <c r="D127" i="1"/>
  <c r="D126" i="1"/>
  <c r="D125" i="1"/>
  <c r="D124" i="1"/>
  <c r="D123" i="1"/>
  <c r="D132" i="1"/>
  <c r="D133" i="1"/>
  <c r="D134" i="1"/>
  <c r="D135" i="1"/>
  <c r="B45" i="1"/>
  <c r="B46" i="1"/>
  <c r="B47" i="1"/>
  <c r="B48" i="1"/>
  <c r="B49" i="1"/>
  <c r="B50" i="1"/>
  <c r="B51" i="1"/>
  <c r="B52" i="1"/>
  <c r="B53" i="1"/>
  <c r="B54" i="1"/>
  <c r="B55" i="1"/>
  <c r="B56" i="1"/>
  <c r="B57" i="1"/>
  <c r="B58" i="1"/>
  <c r="B59" i="1"/>
  <c r="B60" i="1"/>
  <c r="B61" i="1"/>
  <c r="B62" i="1"/>
  <c r="B63" i="1"/>
  <c r="B64" i="1"/>
  <c r="B65" i="1"/>
  <c r="B66" i="1"/>
  <c r="B67" i="1"/>
  <c r="B68" i="1"/>
  <c r="B69" i="1"/>
  <c r="B70" i="1"/>
  <c r="B74" i="1"/>
  <c r="B75" i="1"/>
  <c r="B76" i="1"/>
  <c r="B77"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3" i="1"/>
  <c r="B114" i="1"/>
  <c r="B115" i="1"/>
  <c r="B116" i="1"/>
  <c r="B117" i="1"/>
  <c r="B118" i="1"/>
  <c r="B119" i="1"/>
  <c r="B123" i="1"/>
  <c r="B124" i="1"/>
  <c r="B125" i="1"/>
  <c r="B126" i="1"/>
  <c r="B127" i="1"/>
  <c r="B128" i="1"/>
  <c r="B132" i="1"/>
  <c r="B133" i="1"/>
  <c r="B134" i="1"/>
  <c r="B135" i="1"/>
  <c r="B138" i="1"/>
  <c r="B32" i="1"/>
  <c r="B34" i="1"/>
  <c r="B35" i="1"/>
  <c r="B36" i="1"/>
  <c r="B37" i="1"/>
  <c r="B38" i="1"/>
  <c r="B39" i="1"/>
  <c r="B40" i="1"/>
  <c r="B41" i="1"/>
  <c r="B33" i="1"/>
  <c r="D32" i="1"/>
  <c r="A23" i="1"/>
  <c r="C23" i="1"/>
  <c r="A12" i="1"/>
  <c r="C12" i="1"/>
  <c r="A2" i="1"/>
  <c r="C2" i="1"/>
  <c r="A131" i="1"/>
  <c r="C131" i="1"/>
  <c r="A4" i="1"/>
  <c r="A5" i="1"/>
  <c r="A6" i="1"/>
  <c r="A7" i="1"/>
  <c r="A8" i="1"/>
  <c r="A9" i="1"/>
  <c r="A10" i="1"/>
  <c r="A13" i="1"/>
  <c r="A14" i="1"/>
  <c r="A15" i="1"/>
  <c r="A16" i="1"/>
  <c r="A17" i="1"/>
  <c r="A18" i="1"/>
  <c r="A19" i="1"/>
  <c r="A20" i="1"/>
  <c r="A21" i="1"/>
  <c r="A24" i="1"/>
  <c r="A25" i="1"/>
  <c r="A26" i="1"/>
  <c r="A27" i="1"/>
  <c r="A33" i="1"/>
  <c r="A34" i="1"/>
  <c r="A35" i="1"/>
  <c r="A36" i="1"/>
  <c r="A37" i="1"/>
  <c r="A38" i="1"/>
  <c r="A39" i="1"/>
  <c r="A40" i="1"/>
  <c r="A41" i="1"/>
  <c r="A46" i="1"/>
  <c r="A47" i="1"/>
  <c r="A48" i="1"/>
  <c r="A49" i="1"/>
  <c r="A50" i="1"/>
  <c r="A51" i="1"/>
  <c r="A52" i="1"/>
  <c r="A53" i="1"/>
  <c r="A54" i="1"/>
  <c r="A55" i="1"/>
  <c r="A56" i="1"/>
  <c r="A57" i="1"/>
  <c r="A58" i="1"/>
  <c r="A59" i="1"/>
  <c r="A60" i="1"/>
  <c r="A61" i="1"/>
  <c r="A62" i="1"/>
  <c r="A63" i="1"/>
  <c r="A64" i="1"/>
  <c r="A65" i="1"/>
  <c r="A66" i="1"/>
  <c r="A67" i="1"/>
  <c r="A68" i="1"/>
  <c r="A69" i="1"/>
  <c r="A70" i="1"/>
  <c r="A74" i="1"/>
  <c r="A75" i="1"/>
  <c r="A76" i="1"/>
  <c r="A77"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3" i="1"/>
  <c r="A114" i="1"/>
  <c r="A115" i="1"/>
  <c r="A116" i="1"/>
  <c r="A117" i="1"/>
  <c r="A118" i="1"/>
  <c r="A119" i="1"/>
  <c r="A123" i="1"/>
  <c r="A124" i="1"/>
  <c r="A125" i="1"/>
  <c r="A126" i="1"/>
  <c r="A127" i="1"/>
  <c r="A128" i="1"/>
  <c r="A132" i="1"/>
  <c r="A133" i="1"/>
  <c r="A134" i="1"/>
  <c r="A135" i="1"/>
  <c r="A3" i="1"/>
  <c r="CD136" i="1"/>
  <c r="CD129" i="1"/>
  <c r="CD120" i="1"/>
  <c r="CD110" i="1"/>
  <c r="CD78" i="1"/>
  <c r="CD71" i="1"/>
  <c r="CD42" i="1"/>
  <c r="CD28" i="1"/>
  <c r="CD22" i="1"/>
  <c r="CD11" i="1"/>
  <c r="CB136" i="1"/>
  <c r="CB129" i="1"/>
  <c r="CB120" i="1"/>
  <c r="CB110" i="1"/>
  <c r="CB78" i="1"/>
  <c r="CB71" i="1"/>
  <c r="CB42" i="1"/>
  <c r="CB28" i="1"/>
  <c r="CB22" i="1"/>
  <c r="CB11" i="1"/>
  <c r="CF136" i="1"/>
  <c r="CF129" i="1"/>
  <c r="CF120" i="1"/>
  <c r="CF110" i="1"/>
  <c r="CF78" i="1"/>
  <c r="CF71" i="1"/>
  <c r="CF42" i="1"/>
  <c r="CF28" i="1"/>
  <c r="CF22" i="1"/>
  <c r="CF11" i="1"/>
  <c r="ER136" i="1"/>
  <c r="ER129" i="1"/>
  <c r="ER120" i="1"/>
  <c r="ER110" i="1"/>
  <c r="ER138" i="1"/>
  <c r="ER78" i="1"/>
  <c r="ER71" i="1"/>
  <c r="ER42" i="1"/>
  <c r="ER28" i="1"/>
  <c r="ER22" i="1"/>
  <c r="ER11" i="1"/>
  <c r="EP136" i="1"/>
  <c r="EP129" i="1"/>
  <c r="EP120" i="1"/>
  <c r="EP110" i="1"/>
  <c r="EP78" i="1"/>
  <c r="EP71" i="1"/>
  <c r="EP42" i="1"/>
  <c r="EP28" i="1"/>
  <c r="EP30" i="1"/>
  <c r="EP22" i="1"/>
  <c r="EP11" i="1"/>
  <c r="EN136" i="1"/>
  <c r="EN129" i="1"/>
  <c r="EN120" i="1"/>
  <c r="EN110" i="1"/>
  <c r="EN78" i="1"/>
  <c r="EN71" i="1"/>
  <c r="EN42" i="1"/>
  <c r="EN28" i="1"/>
  <c r="EN22" i="1"/>
  <c r="EN11" i="1"/>
  <c r="DL136" i="1"/>
  <c r="DL129" i="1"/>
  <c r="DL120" i="1"/>
  <c r="DL110" i="1"/>
  <c r="DL78" i="1"/>
  <c r="DL71" i="1"/>
  <c r="DL42" i="1"/>
  <c r="DL28" i="1"/>
  <c r="DL22" i="1"/>
  <c r="DL11" i="1"/>
  <c r="DJ136" i="1"/>
  <c r="DJ129" i="1"/>
  <c r="DJ120" i="1"/>
  <c r="DJ110" i="1"/>
  <c r="DJ78" i="1"/>
  <c r="DJ71" i="1"/>
  <c r="DJ42" i="1"/>
  <c r="DJ28" i="1"/>
  <c r="DJ22" i="1"/>
  <c r="DJ11" i="1"/>
  <c r="DH136" i="1"/>
  <c r="DH129" i="1"/>
  <c r="DH120" i="1"/>
  <c r="DH110" i="1"/>
  <c r="DH78" i="1"/>
  <c r="DH71" i="1"/>
  <c r="DH42" i="1"/>
  <c r="DH28" i="1"/>
  <c r="DH22" i="1"/>
  <c r="DH11" i="1"/>
  <c r="DF136" i="1"/>
  <c r="DF129" i="1"/>
  <c r="DF120" i="1"/>
  <c r="DF110" i="1"/>
  <c r="DF78" i="1"/>
  <c r="DF71" i="1"/>
  <c r="DF42" i="1"/>
  <c r="DF28" i="1"/>
  <c r="DF30" i="1"/>
  <c r="DF140" i="1"/>
  <c r="DF22" i="1"/>
  <c r="DF11" i="1"/>
  <c r="DD136" i="1"/>
  <c r="DD129" i="1"/>
  <c r="DD120" i="1"/>
  <c r="DD110" i="1"/>
  <c r="DD78" i="1"/>
  <c r="DD71" i="1"/>
  <c r="DD42" i="1"/>
  <c r="DD28" i="1"/>
  <c r="DD30" i="1"/>
  <c r="DD140" i="1"/>
  <c r="DD22" i="1"/>
  <c r="DD11" i="1"/>
  <c r="DB136" i="1"/>
  <c r="DB129" i="1"/>
  <c r="DB120" i="1"/>
  <c r="DB110" i="1"/>
  <c r="DB78" i="1"/>
  <c r="DB71" i="1"/>
  <c r="DB42" i="1"/>
  <c r="DB28" i="1"/>
  <c r="DB22" i="1"/>
  <c r="DB11" i="1"/>
  <c r="CZ136" i="1"/>
  <c r="CZ129" i="1"/>
  <c r="CZ120" i="1"/>
  <c r="CZ110" i="1"/>
  <c r="CZ78" i="1"/>
  <c r="CZ71" i="1"/>
  <c r="CZ42" i="1"/>
  <c r="CZ28" i="1"/>
  <c r="CZ30" i="1"/>
  <c r="CZ22" i="1"/>
  <c r="CZ11" i="1"/>
  <c r="CX136" i="1"/>
  <c r="CX129" i="1"/>
  <c r="CX120" i="1"/>
  <c r="CX110" i="1"/>
  <c r="CX78" i="1"/>
  <c r="CX71" i="1"/>
  <c r="CX42" i="1"/>
  <c r="CX28" i="1"/>
  <c r="CX30" i="1"/>
  <c r="CX22" i="1"/>
  <c r="CX11" i="1"/>
  <c r="CV136" i="1"/>
  <c r="CV138" i="1"/>
  <c r="CV129" i="1"/>
  <c r="CV120" i="1"/>
  <c r="CV110" i="1"/>
  <c r="CV78" i="1"/>
  <c r="CV71" i="1"/>
  <c r="CV42" i="1"/>
  <c r="CV28" i="1"/>
  <c r="CV22" i="1"/>
  <c r="CV11" i="1"/>
  <c r="CT136" i="1"/>
  <c r="CT129" i="1"/>
  <c r="CT120" i="1"/>
  <c r="CT110" i="1"/>
  <c r="CT78" i="1"/>
  <c r="CT71" i="1"/>
  <c r="CT42" i="1"/>
  <c r="CT28" i="1"/>
  <c r="CT22" i="1"/>
  <c r="CT30" i="1"/>
  <c r="CT140" i="1"/>
  <c r="CT11" i="1"/>
  <c r="CR136" i="1"/>
  <c r="CR129" i="1"/>
  <c r="CR120" i="1"/>
  <c r="CR110" i="1"/>
  <c r="CR78" i="1"/>
  <c r="CR71" i="1"/>
  <c r="CR42" i="1"/>
  <c r="CR28" i="1"/>
  <c r="CR22" i="1"/>
  <c r="CR11" i="1"/>
  <c r="CP136" i="1"/>
  <c r="CP129" i="1"/>
  <c r="CP120" i="1"/>
  <c r="CP110" i="1"/>
  <c r="CP78" i="1"/>
  <c r="CP71" i="1"/>
  <c r="CP42" i="1"/>
  <c r="CP28" i="1"/>
  <c r="CP22" i="1"/>
  <c r="CP11" i="1"/>
  <c r="FV136" i="1"/>
  <c r="FV129" i="1"/>
  <c r="FV120" i="1"/>
  <c r="FV110" i="1"/>
  <c r="FV78" i="1"/>
  <c r="FV71" i="1"/>
  <c r="FV42" i="1"/>
  <c r="FV28" i="1"/>
  <c r="FV30" i="1"/>
  <c r="FV22" i="1"/>
  <c r="FV11" i="1"/>
  <c r="FT136" i="1"/>
  <c r="FT129" i="1"/>
  <c r="FT120" i="1"/>
  <c r="FT110" i="1"/>
  <c r="FT78" i="1"/>
  <c r="FT71" i="1"/>
  <c r="FT42" i="1"/>
  <c r="FT28" i="1"/>
  <c r="FT22" i="1"/>
  <c r="FT11" i="1"/>
  <c r="FT30" i="1"/>
  <c r="FR136" i="1"/>
  <c r="FR129" i="1"/>
  <c r="FR120" i="1"/>
  <c r="FR110" i="1"/>
  <c r="FR78" i="1"/>
  <c r="FR71" i="1"/>
  <c r="FR42" i="1"/>
  <c r="FR28" i="1"/>
  <c r="FR30" i="1"/>
  <c r="FR22" i="1"/>
  <c r="FR11" i="1"/>
  <c r="FP136" i="1"/>
  <c r="FP129" i="1"/>
  <c r="FP120" i="1"/>
  <c r="FP110" i="1"/>
  <c r="FP78" i="1"/>
  <c r="FP71" i="1"/>
  <c r="FP42" i="1"/>
  <c r="FP28" i="1"/>
  <c r="FP22" i="1"/>
  <c r="FP11" i="1"/>
  <c r="FN136" i="1"/>
  <c r="FN129" i="1"/>
  <c r="FN120" i="1"/>
  <c r="FN110" i="1"/>
  <c r="FN78" i="1"/>
  <c r="FN71" i="1"/>
  <c r="FN42" i="1"/>
  <c r="FN28" i="1"/>
  <c r="FN22" i="1"/>
  <c r="FN11" i="1"/>
  <c r="FL136" i="1"/>
  <c r="FL129" i="1"/>
  <c r="FL120" i="1"/>
  <c r="FL110" i="1"/>
  <c r="FL78" i="1"/>
  <c r="FL71" i="1"/>
  <c r="FL42" i="1"/>
  <c r="FL28" i="1"/>
  <c r="FL22" i="1"/>
  <c r="FL11" i="1"/>
  <c r="FJ136" i="1"/>
  <c r="FJ129" i="1"/>
  <c r="FJ120" i="1"/>
  <c r="FJ110" i="1"/>
  <c r="FJ78" i="1"/>
  <c r="FJ71" i="1"/>
  <c r="FJ42" i="1"/>
  <c r="FJ28" i="1"/>
  <c r="FJ22" i="1"/>
  <c r="FJ11" i="1"/>
  <c r="FH136" i="1"/>
  <c r="FH129" i="1"/>
  <c r="FH120" i="1"/>
  <c r="FH110" i="1"/>
  <c r="FH78" i="1"/>
  <c r="FH71" i="1"/>
  <c r="FH42" i="1"/>
  <c r="FH28" i="1"/>
  <c r="FH30" i="1"/>
  <c r="FH22" i="1"/>
  <c r="FH11" i="1"/>
  <c r="FF136" i="1"/>
  <c r="FF129" i="1"/>
  <c r="FF120" i="1"/>
  <c r="FF110" i="1"/>
  <c r="FF78" i="1"/>
  <c r="FF71" i="1"/>
  <c r="FF42" i="1"/>
  <c r="FF28" i="1"/>
  <c r="FF22" i="1"/>
  <c r="FF11" i="1"/>
  <c r="FF30" i="1"/>
  <c r="FF140" i="1"/>
  <c r="DZ136" i="1"/>
  <c r="DZ129" i="1"/>
  <c r="DZ138" i="1"/>
  <c r="DZ120" i="1"/>
  <c r="DZ110" i="1"/>
  <c r="DZ78" i="1"/>
  <c r="DZ71" i="1"/>
  <c r="DZ42" i="1"/>
  <c r="DZ28" i="1"/>
  <c r="DZ22" i="1"/>
  <c r="DZ11" i="1"/>
  <c r="DX136" i="1"/>
  <c r="DX129" i="1"/>
  <c r="DX120" i="1"/>
  <c r="DX110" i="1"/>
  <c r="DX78" i="1"/>
  <c r="DX71" i="1"/>
  <c r="DX42" i="1"/>
  <c r="DX28" i="1"/>
  <c r="DX22" i="1"/>
  <c r="DX30" i="1"/>
  <c r="DX11" i="1"/>
  <c r="DV136" i="1"/>
  <c r="DV129" i="1"/>
  <c r="DV120" i="1"/>
  <c r="DV110" i="1"/>
  <c r="DV78" i="1"/>
  <c r="DV71" i="1"/>
  <c r="DV42" i="1"/>
  <c r="DV28" i="1"/>
  <c r="DV30" i="1"/>
  <c r="DV22" i="1"/>
  <c r="DV11" i="1"/>
  <c r="DT136" i="1"/>
  <c r="DT129" i="1"/>
  <c r="DT120" i="1"/>
  <c r="DT110" i="1"/>
  <c r="DT138" i="1"/>
  <c r="DT78" i="1"/>
  <c r="DT71" i="1"/>
  <c r="DT42" i="1"/>
  <c r="DT28" i="1"/>
  <c r="DT30" i="1"/>
  <c r="DT22" i="1"/>
  <c r="DT11" i="1"/>
  <c r="DR136" i="1"/>
  <c r="DR129" i="1"/>
  <c r="DR120" i="1"/>
  <c r="DR110" i="1"/>
  <c r="DR78" i="1"/>
  <c r="DR71" i="1"/>
  <c r="DR42" i="1"/>
  <c r="DR28" i="1"/>
  <c r="DR22" i="1"/>
  <c r="DR30" i="1"/>
  <c r="DR11" i="1"/>
  <c r="DP136" i="1"/>
  <c r="DP129" i="1"/>
  <c r="DP138" i="1"/>
  <c r="DP120" i="1"/>
  <c r="DP110" i="1"/>
  <c r="DP78" i="1"/>
  <c r="DP71" i="1"/>
  <c r="DP42" i="1"/>
  <c r="DP28" i="1"/>
  <c r="DP22" i="1"/>
  <c r="DP11" i="1"/>
  <c r="FB136" i="1"/>
  <c r="FB138" i="1"/>
  <c r="FB129" i="1"/>
  <c r="FB120" i="1"/>
  <c r="FB110" i="1"/>
  <c r="FB78" i="1"/>
  <c r="FB71" i="1"/>
  <c r="FB42" i="1"/>
  <c r="FB28" i="1"/>
  <c r="FB22" i="1"/>
  <c r="FB11" i="1"/>
  <c r="FD136" i="1"/>
  <c r="EZ136" i="1"/>
  <c r="FD129" i="1"/>
  <c r="EZ129" i="1"/>
  <c r="FD120" i="1"/>
  <c r="EZ120" i="1"/>
  <c r="FD110" i="1"/>
  <c r="EZ110" i="1"/>
  <c r="FD78" i="1"/>
  <c r="EZ78" i="1"/>
  <c r="FD71" i="1"/>
  <c r="EZ71" i="1"/>
  <c r="FD42" i="1"/>
  <c r="EZ42" i="1"/>
  <c r="FD28" i="1"/>
  <c r="FD30" i="1"/>
  <c r="EZ28" i="1"/>
  <c r="FD22" i="1"/>
  <c r="EZ22" i="1"/>
  <c r="FD11" i="1"/>
  <c r="EZ11" i="1"/>
  <c r="EX136" i="1"/>
  <c r="EX129" i="1"/>
  <c r="EX120" i="1"/>
  <c r="EX110" i="1"/>
  <c r="EX78" i="1"/>
  <c r="EX71" i="1"/>
  <c r="EX42" i="1"/>
  <c r="EX138" i="1"/>
  <c r="EX28" i="1"/>
  <c r="EX30" i="1"/>
  <c r="EX22" i="1"/>
  <c r="EX11" i="1"/>
  <c r="EV136" i="1"/>
  <c r="EV138" i="1"/>
  <c r="EV129" i="1"/>
  <c r="EV120" i="1"/>
  <c r="EV110" i="1"/>
  <c r="EV78" i="1"/>
  <c r="EV71" i="1"/>
  <c r="EV42" i="1"/>
  <c r="EV28" i="1"/>
  <c r="EV30" i="1"/>
  <c r="EV22" i="1"/>
  <c r="EV11" i="1"/>
  <c r="ET136" i="1"/>
  <c r="ET138" i="1"/>
  <c r="ET129" i="1"/>
  <c r="ET120" i="1"/>
  <c r="ET110" i="1"/>
  <c r="ET78" i="1"/>
  <c r="ET71" i="1"/>
  <c r="ET42" i="1"/>
  <c r="ET28" i="1"/>
  <c r="ET22" i="1"/>
  <c r="ET30" i="1"/>
  <c r="ET11" i="1"/>
  <c r="J11" i="1"/>
  <c r="L11" i="1"/>
  <c r="N11" i="1"/>
  <c r="P11" i="1"/>
  <c r="R11" i="1"/>
  <c r="T11" i="1"/>
  <c r="V11" i="1"/>
  <c r="X11" i="1"/>
  <c r="Z11" i="1"/>
  <c r="AB11" i="1"/>
  <c r="AD11" i="1"/>
  <c r="AF11" i="1"/>
  <c r="AH11" i="1"/>
  <c r="AJ11" i="1"/>
  <c r="AL11" i="1"/>
  <c r="AN11" i="1"/>
  <c r="AP11" i="1"/>
  <c r="AR11" i="1"/>
  <c r="AT11" i="1"/>
  <c r="AV11" i="1"/>
  <c r="AX11" i="1"/>
  <c r="AZ11" i="1"/>
  <c r="BB11" i="1"/>
  <c r="BD11" i="1"/>
  <c r="BF11" i="1"/>
  <c r="BH11" i="1"/>
  <c r="BJ11" i="1"/>
  <c r="BL11" i="1"/>
  <c r="BN11" i="1"/>
  <c r="BP11" i="1"/>
  <c r="BR11" i="1"/>
  <c r="BT11" i="1"/>
  <c r="BV11" i="1"/>
  <c r="BX11" i="1"/>
  <c r="BZ11" i="1"/>
  <c r="CH11" i="1"/>
  <c r="CJ11" i="1"/>
  <c r="CL11" i="1"/>
  <c r="CL30" i="1"/>
  <c r="CN11" i="1"/>
  <c r="DN11" i="1"/>
  <c r="DN30" i="1"/>
  <c r="EB11" i="1"/>
  <c r="ED11" i="1"/>
  <c r="EF11" i="1"/>
  <c r="EH11" i="1"/>
  <c r="EJ11" i="1"/>
  <c r="EL11" i="1"/>
  <c r="J22" i="1"/>
  <c r="L22" i="1"/>
  <c r="N22" i="1"/>
  <c r="P22" i="1"/>
  <c r="R22" i="1"/>
  <c r="T22" i="1"/>
  <c r="V22" i="1"/>
  <c r="X22" i="1"/>
  <c r="Z22" i="1"/>
  <c r="AB22" i="1"/>
  <c r="AD22" i="1"/>
  <c r="AF22" i="1"/>
  <c r="AH22" i="1"/>
  <c r="AJ22" i="1"/>
  <c r="AL22" i="1"/>
  <c r="AL30" i="1"/>
  <c r="AN22" i="1"/>
  <c r="AP22" i="1"/>
  <c r="AP30" i="1"/>
  <c r="AR22" i="1"/>
  <c r="AR30" i="1"/>
  <c r="AT22" i="1"/>
  <c r="AV22" i="1"/>
  <c r="AV30" i="1"/>
  <c r="AX22" i="1"/>
  <c r="AX30" i="1"/>
  <c r="AZ22" i="1"/>
  <c r="AZ30" i="1"/>
  <c r="BB22" i="1"/>
  <c r="BD22" i="1"/>
  <c r="BD30" i="1"/>
  <c r="BF22" i="1"/>
  <c r="BH22" i="1"/>
  <c r="BJ22" i="1"/>
  <c r="BL22" i="1"/>
  <c r="BN22" i="1"/>
  <c r="BP22" i="1"/>
  <c r="BR22" i="1"/>
  <c r="BT22" i="1"/>
  <c r="BV22" i="1"/>
  <c r="BX22" i="1"/>
  <c r="BZ22" i="1"/>
  <c r="CH22" i="1"/>
  <c r="CJ22" i="1"/>
  <c r="CL22" i="1"/>
  <c r="CN22" i="1"/>
  <c r="DN22" i="1"/>
  <c r="EB22" i="1"/>
  <c r="ED22" i="1"/>
  <c r="EF22" i="1"/>
  <c r="EH22" i="1"/>
  <c r="EJ22" i="1"/>
  <c r="EL22" i="1"/>
  <c r="J28" i="1"/>
  <c r="J30" i="1"/>
  <c r="L28" i="1"/>
  <c r="N28" i="1"/>
  <c r="P28" i="1"/>
  <c r="R28" i="1"/>
  <c r="T28" i="1"/>
  <c r="V28" i="1"/>
  <c r="X28" i="1"/>
  <c r="X30" i="1"/>
  <c r="Z28" i="1"/>
  <c r="Z30" i="1"/>
  <c r="AB28" i="1"/>
  <c r="AD28" i="1"/>
  <c r="AD30" i="1"/>
  <c r="AF28" i="1"/>
  <c r="AH28" i="1"/>
  <c r="AJ28" i="1"/>
  <c r="AL28" i="1"/>
  <c r="AN28" i="1"/>
  <c r="AP28" i="1"/>
  <c r="AR28" i="1"/>
  <c r="AT28" i="1"/>
  <c r="AV28" i="1"/>
  <c r="AX28" i="1"/>
  <c r="AZ28" i="1"/>
  <c r="BB28" i="1"/>
  <c r="BB30" i="1"/>
  <c r="BD28" i="1"/>
  <c r="BF28" i="1"/>
  <c r="BH28" i="1"/>
  <c r="BJ28" i="1"/>
  <c r="BL28" i="1"/>
  <c r="BL30" i="1"/>
  <c r="BN28" i="1"/>
  <c r="BP28" i="1"/>
  <c r="BR28" i="1"/>
  <c r="BR30" i="1"/>
  <c r="BT28" i="1"/>
  <c r="BT30" i="1"/>
  <c r="BV28" i="1"/>
  <c r="BV30" i="1"/>
  <c r="BX28" i="1"/>
  <c r="BZ28" i="1"/>
  <c r="CH28" i="1"/>
  <c r="CH30" i="1"/>
  <c r="CJ28" i="1"/>
  <c r="CJ30" i="1"/>
  <c r="CL28" i="1"/>
  <c r="CN28" i="1"/>
  <c r="DN28" i="1"/>
  <c r="EB28" i="1"/>
  <c r="ED28" i="1"/>
  <c r="ED30" i="1"/>
  <c r="EF28" i="1"/>
  <c r="EF30" i="1"/>
  <c r="EH28" i="1"/>
  <c r="EH30" i="1"/>
  <c r="EJ28" i="1"/>
  <c r="EJ30" i="1"/>
  <c r="EL28" i="1"/>
  <c r="J42" i="1"/>
  <c r="A32" i="1"/>
  <c r="L42" i="1"/>
  <c r="N42" i="1"/>
  <c r="P42" i="1"/>
  <c r="R42" i="1"/>
  <c r="T42" i="1"/>
  <c r="V42" i="1"/>
  <c r="X42" i="1"/>
  <c r="Z42" i="1"/>
  <c r="AB42" i="1"/>
  <c r="AD42" i="1"/>
  <c r="AJ42" i="1"/>
  <c r="AL42" i="1"/>
  <c r="AN42" i="1"/>
  <c r="AP42" i="1"/>
  <c r="AR42" i="1"/>
  <c r="AT42" i="1"/>
  <c r="AV42" i="1"/>
  <c r="AX42" i="1"/>
  <c r="AZ42" i="1"/>
  <c r="BB42" i="1"/>
  <c r="BD42" i="1"/>
  <c r="BF42" i="1"/>
  <c r="BH42" i="1"/>
  <c r="BJ42" i="1"/>
  <c r="BL42" i="1"/>
  <c r="BN42" i="1"/>
  <c r="BP42" i="1"/>
  <c r="BR42" i="1"/>
  <c r="BT42" i="1"/>
  <c r="BV42" i="1"/>
  <c r="BX42" i="1"/>
  <c r="BZ42" i="1"/>
  <c r="CH42" i="1"/>
  <c r="CJ42" i="1"/>
  <c r="CL42" i="1"/>
  <c r="CN42" i="1"/>
  <c r="DN42" i="1"/>
  <c r="EB42" i="1"/>
  <c r="ED42" i="1"/>
  <c r="EF42" i="1"/>
  <c r="EH42" i="1"/>
  <c r="EJ42" i="1"/>
  <c r="EL42" i="1"/>
  <c r="AE45" i="1"/>
  <c r="A45" i="1"/>
  <c r="AF71" i="1"/>
  <c r="J71" i="1"/>
  <c r="A44" i="1"/>
  <c r="L71" i="1"/>
  <c r="N71" i="1"/>
  <c r="P71" i="1"/>
  <c r="R71" i="1"/>
  <c r="T71" i="1"/>
  <c r="V71" i="1"/>
  <c r="X71" i="1"/>
  <c r="Z71" i="1"/>
  <c r="AB71" i="1"/>
  <c r="AD71" i="1"/>
  <c r="AH71" i="1"/>
  <c r="AJ71" i="1"/>
  <c r="AL71" i="1"/>
  <c r="AN71" i="1"/>
  <c r="AP71" i="1"/>
  <c r="AR71" i="1"/>
  <c r="AT71" i="1"/>
  <c r="AV71" i="1"/>
  <c r="AX71" i="1"/>
  <c r="AZ71" i="1"/>
  <c r="BB71" i="1"/>
  <c r="BD71" i="1"/>
  <c r="BF71" i="1"/>
  <c r="BH71" i="1"/>
  <c r="BJ71" i="1"/>
  <c r="BL71" i="1"/>
  <c r="BN71" i="1"/>
  <c r="BP71" i="1"/>
  <c r="BR71" i="1"/>
  <c r="BT71" i="1"/>
  <c r="BV71" i="1"/>
  <c r="BX71" i="1"/>
  <c r="BZ71" i="1"/>
  <c r="CH71" i="1"/>
  <c r="CJ71" i="1"/>
  <c r="CL71" i="1"/>
  <c r="CN71" i="1"/>
  <c r="DN71" i="1"/>
  <c r="EB71" i="1"/>
  <c r="ED71" i="1"/>
  <c r="EF71" i="1"/>
  <c r="EH71" i="1"/>
  <c r="EJ71" i="1"/>
  <c r="EL71" i="1"/>
  <c r="J78" i="1"/>
  <c r="A73" i="1"/>
  <c r="L78" i="1"/>
  <c r="N78" i="1"/>
  <c r="P78" i="1"/>
  <c r="R78" i="1"/>
  <c r="T78" i="1"/>
  <c r="V78" i="1"/>
  <c r="X78" i="1"/>
  <c r="Z78" i="1"/>
  <c r="AB78" i="1"/>
  <c r="AD78" i="1"/>
  <c r="AF78" i="1"/>
  <c r="AH78" i="1"/>
  <c r="AJ78" i="1"/>
  <c r="AL78" i="1"/>
  <c r="AN78" i="1"/>
  <c r="AP78" i="1"/>
  <c r="AR78" i="1"/>
  <c r="AT78" i="1"/>
  <c r="AV78" i="1"/>
  <c r="AX78" i="1"/>
  <c r="AZ78" i="1"/>
  <c r="BB78" i="1"/>
  <c r="BD78" i="1"/>
  <c r="BF78" i="1"/>
  <c r="BH78" i="1"/>
  <c r="BJ78" i="1"/>
  <c r="BL78" i="1"/>
  <c r="BN78" i="1"/>
  <c r="BP78" i="1"/>
  <c r="BR78" i="1"/>
  <c r="BT78" i="1"/>
  <c r="BV78" i="1"/>
  <c r="BX78" i="1"/>
  <c r="BZ78" i="1"/>
  <c r="CH78" i="1"/>
  <c r="CJ78" i="1"/>
  <c r="CL78" i="1"/>
  <c r="CN78" i="1"/>
  <c r="DN78" i="1"/>
  <c r="EB78" i="1"/>
  <c r="ED78" i="1"/>
  <c r="EF78" i="1"/>
  <c r="EH78" i="1"/>
  <c r="EJ78" i="1"/>
  <c r="EL78" i="1"/>
  <c r="J110" i="1"/>
  <c r="L110" i="1"/>
  <c r="N110" i="1"/>
  <c r="P110" i="1"/>
  <c r="R110" i="1"/>
  <c r="T110" i="1"/>
  <c r="V110" i="1"/>
  <c r="X110" i="1"/>
  <c r="Z110" i="1"/>
  <c r="AB110" i="1"/>
  <c r="AD110" i="1"/>
  <c r="AH110" i="1"/>
  <c r="AJ110" i="1"/>
  <c r="AL110" i="1"/>
  <c r="AN110" i="1"/>
  <c r="AP110" i="1"/>
  <c r="AR110" i="1"/>
  <c r="AT110" i="1"/>
  <c r="AV110" i="1"/>
  <c r="AX110" i="1"/>
  <c r="AZ110" i="1"/>
  <c r="BB110" i="1"/>
  <c r="BD110" i="1"/>
  <c r="BF110" i="1"/>
  <c r="BH110" i="1"/>
  <c r="BJ110" i="1"/>
  <c r="BL110" i="1"/>
  <c r="BN110" i="1"/>
  <c r="BP110" i="1"/>
  <c r="BR110" i="1"/>
  <c r="BT110" i="1"/>
  <c r="BV110" i="1"/>
  <c r="BX110" i="1"/>
  <c r="BZ110" i="1"/>
  <c r="CH110" i="1"/>
  <c r="CJ110" i="1"/>
  <c r="CL110" i="1"/>
  <c r="CN110" i="1"/>
  <c r="DN110" i="1"/>
  <c r="EB110" i="1"/>
  <c r="ED110" i="1"/>
  <c r="EF110" i="1"/>
  <c r="EH110" i="1"/>
  <c r="EJ110" i="1"/>
  <c r="EL110" i="1"/>
  <c r="J120" i="1"/>
  <c r="A112" i="1"/>
  <c r="L120" i="1"/>
  <c r="N120" i="1"/>
  <c r="P120" i="1"/>
  <c r="R120" i="1"/>
  <c r="T120" i="1"/>
  <c r="V120" i="1"/>
  <c r="X120" i="1"/>
  <c r="Z120" i="1"/>
  <c r="AB120" i="1"/>
  <c r="AD120" i="1"/>
  <c r="AJ120" i="1"/>
  <c r="AL120" i="1"/>
  <c r="AN120" i="1"/>
  <c r="AP120" i="1"/>
  <c r="AR120" i="1"/>
  <c r="AT120" i="1"/>
  <c r="AV120" i="1"/>
  <c r="AX120" i="1"/>
  <c r="AZ120" i="1"/>
  <c r="BB120" i="1"/>
  <c r="BD120" i="1"/>
  <c r="BF120" i="1"/>
  <c r="BH120" i="1"/>
  <c r="BJ120" i="1"/>
  <c r="BL120" i="1"/>
  <c r="BN120" i="1"/>
  <c r="BP120" i="1"/>
  <c r="BR120" i="1"/>
  <c r="BT120" i="1"/>
  <c r="BV120" i="1"/>
  <c r="BX120" i="1"/>
  <c r="BZ120" i="1"/>
  <c r="CH120" i="1"/>
  <c r="CJ120" i="1"/>
  <c r="CL120" i="1"/>
  <c r="CN120" i="1"/>
  <c r="DN120" i="1"/>
  <c r="EB120" i="1"/>
  <c r="ED120" i="1"/>
  <c r="EF120" i="1"/>
  <c r="EH120" i="1"/>
  <c r="EJ120" i="1"/>
  <c r="EL120" i="1"/>
  <c r="J129" i="1"/>
  <c r="A122" i="1"/>
  <c r="L129" i="1"/>
  <c r="N129" i="1"/>
  <c r="P129" i="1"/>
  <c r="R129" i="1"/>
  <c r="T129" i="1"/>
  <c r="V129" i="1"/>
  <c r="X129" i="1"/>
  <c r="Z129" i="1"/>
  <c r="AB129" i="1"/>
  <c r="AD129" i="1"/>
  <c r="AH129" i="1"/>
  <c r="AJ129" i="1"/>
  <c r="AL129" i="1"/>
  <c r="AN129" i="1"/>
  <c r="AP129" i="1"/>
  <c r="AR129" i="1"/>
  <c r="AT129" i="1"/>
  <c r="AV129" i="1"/>
  <c r="AX129" i="1"/>
  <c r="AZ129" i="1"/>
  <c r="BB129" i="1"/>
  <c r="BB138" i="1"/>
  <c r="BB140" i="1"/>
  <c r="BD129" i="1"/>
  <c r="BF129" i="1"/>
  <c r="BH129" i="1"/>
  <c r="BJ129" i="1"/>
  <c r="BL129" i="1"/>
  <c r="BN129" i="1"/>
  <c r="BP129" i="1"/>
  <c r="BP138" i="1"/>
  <c r="BR129" i="1"/>
  <c r="BT129" i="1"/>
  <c r="BV129" i="1"/>
  <c r="BX129" i="1"/>
  <c r="BZ129" i="1"/>
  <c r="CH129" i="1"/>
  <c r="CJ129" i="1"/>
  <c r="CL129" i="1"/>
  <c r="CN129" i="1"/>
  <c r="DN129" i="1"/>
  <c r="EB129" i="1"/>
  <c r="ED129" i="1"/>
  <c r="EF129" i="1"/>
  <c r="EH129" i="1"/>
  <c r="EJ129" i="1"/>
  <c r="EL129" i="1"/>
  <c r="J136" i="1"/>
  <c r="L136" i="1"/>
  <c r="N136" i="1"/>
  <c r="P136" i="1"/>
  <c r="R136" i="1"/>
  <c r="T136" i="1"/>
  <c r="V136" i="1"/>
  <c r="X136" i="1"/>
  <c r="Z136" i="1"/>
  <c r="AB136" i="1"/>
  <c r="AD136" i="1"/>
  <c r="AH136" i="1"/>
  <c r="AJ136" i="1"/>
  <c r="AJ138" i="1"/>
  <c r="AL136" i="1"/>
  <c r="AL138" i="1"/>
  <c r="AN136" i="1"/>
  <c r="AP136" i="1"/>
  <c r="AP138" i="1"/>
  <c r="AR136" i="1"/>
  <c r="AT136" i="1"/>
  <c r="AV136" i="1"/>
  <c r="AX136" i="1"/>
  <c r="AZ136" i="1"/>
  <c r="BB136" i="1"/>
  <c r="BD136" i="1"/>
  <c r="BF136" i="1"/>
  <c r="BH136" i="1"/>
  <c r="BJ136" i="1"/>
  <c r="BL136" i="1"/>
  <c r="BN136" i="1"/>
  <c r="BP136" i="1"/>
  <c r="BR136" i="1"/>
  <c r="BT136" i="1"/>
  <c r="BV136" i="1"/>
  <c r="BX136" i="1"/>
  <c r="BZ136" i="1"/>
  <c r="CH136" i="1"/>
  <c r="CJ136" i="1"/>
  <c r="CL136" i="1"/>
  <c r="CN136" i="1"/>
  <c r="DN136" i="1"/>
  <c r="EB136" i="1"/>
  <c r="ED136" i="1"/>
  <c r="EF136" i="1"/>
  <c r="EH136" i="1"/>
  <c r="EJ136" i="1"/>
  <c r="EL136" i="1"/>
  <c r="EL138" i="1"/>
  <c r="EZ30" i="1"/>
  <c r="CV30" i="1"/>
  <c r="AB138" i="1"/>
  <c r="EN30" i="1"/>
  <c r="DH138" i="1"/>
  <c r="FJ138" i="1"/>
  <c r="R30" i="1"/>
  <c r="FT138" i="1"/>
  <c r="FP30" i="1"/>
  <c r="FP140" i="1"/>
  <c r="DF138" i="1"/>
  <c r="DH30" i="1"/>
  <c r="DH140" i="1"/>
  <c r="DZ30" i="1"/>
  <c r="CT138" i="1"/>
  <c r="FP138" i="1"/>
  <c r="DJ138" i="1"/>
  <c r="FF138" i="1"/>
  <c r="FN30" i="1"/>
  <c r="DD138" i="1"/>
  <c r="DL30" i="1"/>
  <c r="DR140" i="1"/>
  <c r="CV140" i="1"/>
  <c r="CB138" i="1"/>
  <c r="AH138" i="1"/>
  <c r="AH140" i="1"/>
  <c r="EB30" i="1"/>
  <c r="AD138" i="1"/>
  <c r="AD140" i="1"/>
  <c r="AZ140" i="1"/>
  <c r="CP138" i="1"/>
  <c r="V30" i="1"/>
  <c r="V140" i="1"/>
  <c r="AX140" i="1"/>
  <c r="DV140" i="1"/>
  <c r="FR138" i="1"/>
  <c r="FR140" i="1"/>
  <c r="EP138" i="1"/>
  <c r="DP30" i="1"/>
  <c r="DP140" i="1"/>
  <c r="FT140" i="1"/>
  <c r="CR30" i="1"/>
  <c r="CR140" i="1"/>
  <c r="CX138" i="1"/>
  <c r="CD30" i="1"/>
  <c r="CD140" i="1"/>
  <c r="EB138" i="1"/>
  <c r="BX138" i="1"/>
  <c r="BX140" i="1"/>
  <c r="P30" i="1"/>
  <c r="P140" i="1"/>
  <c r="FL138" i="1"/>
  <c r="T30" i="1"/>
  <c r="T140" i="1"/>
  <c r="BZ30" i="1"/>
  <c r="N30" i="1"/>
  <c r="ET140" i="1"/>
  <c r="ER30" i="1"/>
  <c r="ER140" i="1"/>
  <c r="CD138" i="1"/>
  <c r="BL138" i="1"/>
  <c r="CL138" i="1"/>
  <c r="BX30" i="1"/>
  <c r="L30" i="1"/>
  <c r="DV138" i="1"/>
  <c r="CR138" i="1"/>
  <c r="CL140" i="1"/>
  <c r="EF138" i="1"/>
  <c r="ED138" i="1"/>
  <c r="J138" i="1"/>
  <c r="J140" i="1"/>
  <c r="CN30" i="1"/>
  <c r="CN140" i="1"/>
  <c r="BR138" i="1"/>
  <c r="EH138" i="1"/>
  <c r="EH140" i="1"/>
  <c r="BJ30" i="1"/>
  <c r="BJ140" i="1"/>
  <c r="EZ138" i="1"/>
  <c r="EZ140" i="1"/>
  <c r="FN138" i="1"/>
  <c r="FN140" i="1"/>
  <c r="DL138" i="1"/>
  <c r="DL140" i="1"/>
  <c r="CF30" i="1"/>
  <c r="CF140" i="1"/>
  <c r="BH30" i="1"/>
  <c r="BH140" i="1"/>
  <c r="L138" i="1"/>
  <c r="BF30" i="1"/>
  <c r="BF140" i="1"/>
  <c r="R140" i="1"/>
  <c r="AN138" i="1"/>
  <c r="FH138" i="1"/>
  <c r="FH140" i="1"/>
  <c r="DB138" i="1"/>
  <c r="BN138" i="1"/>
  <c r="BJ138" i="1"/>
  <c r="DJ30" i="1"/>
  <c r="DJ140" i="1"/>
  <c r="DR138" i="1"/>
  <c r="AX138" i="1"/>
  <c r="T138" i="1"/>
  <c r="BF138" i="1"/>
  <c r="FJ30" i="1"/>
  <c r="FJ140" i="1"/>
  <c r="DB30" i="1"/>
  <c r="AZ138" i="1"/>
  <c r="X138" i="1"/>
  <c r="X140" i="1"/>
  <c r="DN138" i="1"/>
  <c r="DN140" i="1"/>
  <c r="P138" i="1"/>
  <c r="CF138" i="1"/>
  <c r="BT138" i="1"/>
  <c r="BT140" i="1"/>
  <c r="A80" i="1"/>
  <c r="V138" i="1"/>
  <c r="BH138" i="1"/>
  <c r="DX138" i="1"/>
  <c r="DX140" i="1"/>
  <c r="BD138" i="1"/>
  <c r="BD140" i="1"/>
  <c r="CN138" i="1"/>
  <c r="AT30" i="1"/>
  <c r="AT140" i="1"/>
  <c r="FL30" i="1"/>
  <c r="R138" i="1"/>
  <c r="Z138" i="1"/>
  <c r="Z140" i="1"/>
  <c r="BV138" i="1"/>
  <c r="BV140" i="1"/>
  <c r="CZ138" i="1"/>
  <c r="CZ140" i="1"/>
  <c r="CJ138" i="1"/>
  <c r="CJ140" i="1"/>
  <c r="CH138" i="1"/>
  <c r="CH140" i="1"/>
  <c r="BZ138" i="1"/>
  <c r="BZ140" i="1"/>
  <c r="FD138" i="1"/>
  <c r="FD140" i="1"/>
  <c r="FV138" i="1"/>
  <c r="BN30" i="1"/>
  <c r="AV138" i="1"/>
  <c r="AN30" i="1"/>
  <c r="BP30" i="1"/>
  <c r="BP140" i="1"/>
  <c r="AF30" i="1"/>
  <c r="FB30" i="1"/>
  <c r="FB140" i="1"/>
  <c r="CP30" i="1"/>
  <c r="EN138" i="1"/>
  <c r="CB30" i="1"/>
  <c r="CB140" i="1"/>
  <c r="AT138" i="1"/>
  <c r="EJ138" i="1"/>
  <c r="N138" i="1"/>
  <c r="EN140" i="1"/>
  <c r="AR138" i="1"/>
  <c r="AR140" i="1"/>
  <c r="EL30" i="1"/>
  <c r="EL140" i="1"/>
  <c r="AJ30" i="1"/>
  <c r="AJ140" i="1"/>
  <c r="AB30" i="1"/>
  <c r="AB140" i="1"/>
  <c r="DT140" i="1"/>
  <c r="EX140" i="1"/>
  <c r="EP140" i="1"/>
  <c r="ED140" i="1"/>
  <c r="CX140" i="1"/>
  <c r="AP140" i="1"/>
  <c r="AV140" i="1"/>
  <c r="AL140" i="1"/>
  <c r="BN140" i="1"/>
  <c r="EF140" i="1"/>
  <c r="DZ140" i="1"/>
  <c r="EJ140" i="1"/>
  <c r="EV140" i="1"/>
  <c r="BL140" i="1"/>
  <c r="FV140" i="1"/>
  <c r="BR140" i="1"/>
  <c r="DB140" i="1"/>
  <c r="A138" i="1"/>
  <c r="L140" i="1"/>
  <c r="CP140" i="1"/>
  <c r="AN140" i="1"/>
  <c r="EB140" i="1"/>
  <c r="A30" i="1"/>
  <c r="FL140" i="1"/>
  <c r="N140" i="1"/>
  <c r="C98" i="1"/>
  <c r="C68" i="1"/>
  <c r="C101" i="1"/>
  <c r="C135" i="1"/>
  <c r="C124" i="1"/>
  <c r="C100" i="1"/>
  <c r="C125" i="1"/>
  <c r="C103" i="1"/>
  <c r="C104" i="1"/>
  <c r="C105" i="1"/>
  <c r="C106" i="1"/>
  <c r="C114" i="1"/>
  <c r="C107" i="1"/>
  <c r="C116" i="1"/>
  <c r="C109" i="1"/>
  <c r="C117" i="1"/>
  <c r="C119" i="1"/>
  <c r="C76" i="1"/>
  <c r="C82" i="1"/>
  <c r="C74" i="1"/>
  <c r="C86" i="1"/>
  <c r="C62" i="1"/>
  <c r="C90" i="1"/>
  <c r="C91" i="1"/>
  <c r="C65" i="1"/>
  <c r="C66" i="1"/>
  <c r="C85" i="1"/>
  <c r="C60" i="1"/>
  <c r="C93" i="1"/>
  <c r="C61" i="1"/>
  <c r="C108" i="1"/>
  <c r="C88" i="1"/>
  <c r="C70" i="1"/>
  <c r="C35" i="1"/>
  <c r="C75" i="1"/>
  <c r="C38" i="1"/>
  <c r="C126" i="1"/>
  <c r="C51" i="1"/>
  <c r="C18" i="1"/>
  <c r="C36" i="1"/>
  <c r="C77" i="1"/>
  <c r="C95" i="1"/>
  <c r="C96" i="1"/>
  <c r="C133" i="1"/>
  <c r="C37" i="1"/>
  <c r="C7" i="1"/>
  <c r="C52" i="1"/>
  <c r="C19" i="1"/>
  <c r="C81" i="1"/>
  <c r="C41" i="1"/>
  <c r="C54" i="1"/>
  <c r="C134" i="1"/>
  <c r="C20" i="1"/>
  <c r="C118" i="1"/>
  <c r="C33" i="1"/>
  <c r="C48" i="1"/>
  <c r="C97" i="1"/>
  <c r="C127" i="1"/>
  <c r="C113" i="1"/>
  <c r="C128" i="1"/>
  <c r="C80" i="1"/>
  <c r="C39" i="1"/>
  <c r="C53" i="1"/>
  <c r="C47" i="1"/>
  <c r="C49" i="1"/>
  <c r="C63" i="1"/>
  <c r="C5" i="1"/>
  <c r="C8" i="1"/>
  <c r="C10" i="1"/>
  <c r="C30" i="1"/>
  <c r="C25" i="1"/>
  <c r="C26" i="1"/>
  <c r="C27" i="1"/>
  <c r="C14" i="1"/>
  <c r="C15" i="1"/>
  <c r="C16" i="1"/>
  <c r="C40" i="1"/>
  <c r="C34" i="1"/>
  <c r="C89" i="1"/>
  <c r="C58" i="1"/>
  <c r="C17" i="1"/>
  <c r="C45" i="1"/>
  <c r="C99" i="1"/>
  <c r="C115" i="1"/>
  <c r="C132" i="1"/>
  <c r="C83" i="1"/>
  <c r="C87" i="1"/>
  <c r="C46" i="1"/>
  <c r="C123" i="1"/>
  <c r="C84" i="1"/>
  <c r="C4" i="1"/>
  <c r="C24" i="1"/>
  <c r="C3" i="1"/>
  <c r="C6" i="1"/>
  <c r="C21" i="1"/>
  <c r="C9" i="1"/>
  <c r="C13" i="1"/>
  <c r="C122" i="1"/>
  <c r="C73" i="1"/>
  <c r="C112" i="1"/>
  <c r="C32" i="1"/>
  <c r="C57" i="1"/>
  <c r="C56" i="1"/>
  <c r="C94" i="1"/>
  <c r="C69" i="1"/>
  <c r="C67" i="1"/>
  <c r="C44" i="1"/>
  <c r="C59" i="1"/>
  <c r="C64" i="1"/>
  <c r="C50" i="1"/>
  <c r="C55" i="1"/>
  <c r="C92" i="1"/>
  <c r="C102" i="1"/>
  <c r="C6" i="3" l="1"/>
  <c r="E6" i="3"/>
  <c r="H6" i="3"/>
  <c r="F6" i="3"/>
  <c r="G6" i="3"/>
  <c r="I6" i="3"/>
  <c r="C16" i="3"/>
  <c r="E16" i="3"/>
  <c r="F16" i="3"/>
  <c r="G16" i="3"/>
  <c r="H16" i="3"/>
  <c r="I16" i="3"/>
  <c r="P141" i="2"/>
  <c r="P31" i="2"/>
  <c r="N31" i="2"/>
  <c r="N143" i="2" s="1"/>
  <c r="L31" i="2"/>
  <c r="I141" i="2"/>
  <c r="I143" i="2" s="1"/>
  <c r="L141" i="2"/>
  <c r="L143" i="2" s="1"/>
  <c r="T141" i="2"/>
  <c r="R141" i="2"/>
  <c r="G141" i="2"/>
  <c r="G31" i="2"/>
  <c r="T31" i="2"/>
  <c r="R31" i="2"/>
  <c r="E18" i="3" l="1"/>
  <c r="C18" i="3"/>
  <c r="I18" i="3"/>
  <c r="H18" i="3"/>
  <c r="F18" i="3"/>
  <c r="G18" i="3"/>
  <c r="P143" i="2"/>
  <c r="T143" i="2"/>
  <c r="G143" i="2"/>
  <c r="R143" i="2"/>
</calcChain>
</file>

<file path=xl/sharedStrings.xml><?xml version="1.0" encoding="utf-8"?>
<sst xmlns="http://schemas.openxmlformats.org/spreadsheetml/2006/main" count="605" uniqueCount="234">
  <si>
    <t xml:space="preserve">BASE CHARGE        		</t>
  </si>
  <si>
    <t xml:space="preserve">REPAIR CHARGES     		</t>
  </si>
  <si>
    <t xml:space="preserve">LAUNDRY INCOME     		</t>
  </si>
  <si>
    <t xml:space="preserve">ADJUSTMENTS        		</t>
  </si>
  <si>
    <t xml:space="preserve">PRO RATA/(VACANCY) 		</t>
  </si>
  <si>
    <t xml:space="preserve">BAD DEBT EXPENSE    	</t>
  </si>
  <si>
    <t>TENANT SECURITY PAYAB</t>
  </si>
  <si>
    <t xml:space="preserve">OPENING ARREARS 					</t>
  </si>
  <si>
    <t xml:space="preserve">OPENING PREPAYS 					</t>
  </si>
  <si>
    <t xml:space="preserve">CLOSING ARREARS 					</t>
  </si>
  <si>
    <t xml:space="preserve">CLOSING PREPAYS 					</t>
  </si>
  <si>
    <t xml:space="preserve">			</t>
  </si>
  <si>
    <t xml:space="preserve">MAINTENANCE PAYROLL 	</t>
  </si>
  <si>
    <t xml:space="preserve">401K 											 			</t>
  </si>
  <si>
    <t xml:space="preserve">PAYROLL TAXES 							</t>
  </si>
  <si>
    <t xml:space="preserve">EMPLOYEE BENEFITS 			</t>
  </si>
  <si>
    <t>INSURANCE - WORKMENS</t>
  </si>
  <si>
    <t xml:space="preserve">LEGAL EXPENSES 						</t>
  </si>
  <si>
    <t xml:space="preserve">AUTO EXPENSE 								</t>
  </si>
  <si>
    <t>AUTO EXPENSE-MANAGERS</t>
  </si>
  <si>
    <t xml:space="preserve">CONSULTING FEES 			 	</t>
  </si>
  <si>
    <t xml:space="preserve">POSTAGE EXPENSE 			 	</t>
  </si>
  <si>
    <t xml:space="preserve">MANAGEMENT FEE 			 		</t>
  </si>
  <si>
    <t xml:space="preserve">TELEPHONE 			 			 			</t>
  </si>
  <si>
    <t xml:space="preserve">DATA PROCESSING 			 	</t>
  </si>
  <si>
    <t>PERMITS/ INSPECTIONS</t>
  </si>
  <si>
    <t xml:space="preserve">VIOLATIONS / FINES 		</t>
  </si>
  <si>
    <t xml:space="preserve">OFFICE SUPPLIES						</t>
  </si>
  <si>
    <t>MISC. ADMINISTRATIVE</t>
  </si>
  <si>
    <t>MISC. RENTING EXPENSE</t>
  </si>
  <si>
    <t xml:space="preserve">BANK CHARGES 								</t>
  </si>
  <si>
    <t>OPERATING EXPENSES</t>
  </si>
  <si>
    <t xml:space="preserve">FUEL 			 			 			 			</t>
  </si>
  <si>
    <t xml:space="preserve">GAS 			 			 			 			 	</t>
  </si>
  <si>
    <t>LEAD PAINT TEST/ABATE</t>
  </si>
  <si>
    <t xml:space="preserve">DECORATING SUPPLIES		</t>
  </si>
  <si>
    <t xml:space="preserve">PLUMBING REPAIRS			 	</t>
  </si>
  <si>
    <t xml:space="preserve">ELECTRIC REPAIRS			 	</t>
  </si>
  <si>
    <t xml:space="preserve">WINDOWS &amp;DOORS			 			</t>
  </si>
  <si>
    <t xml:space="preserve">ELEVATOR REPAIRS			 	</t>
  </si>
  <si>
    <t xml:space="preserve">REPAIRS MATERIAL 			</t>
  </si>
  <si>
    <t xml:space="preserve">BOILER REPAIR 			 			</t>
  </si>
  <si>
    <t xml:space="preserve">ROOF REPAIRS			 			 	</t>
  </si>
  <si>
    <t xml:space="preserve">REFUSE REMOVAL			 			</t>
  </si>
  <si>
    <t>APPLIANCES - PURCHASE</t>
  </si>
  <si>
    <t xml:space="preserve">REPAIRS APPLIANCES 		</t>
  </si>
  <si>
    <t>SERVICE CONTRACTS</t>
  </si>
  <si>
    <t xml:space="preserve">ELEVATOR CONTRACT			</t>
  </si>
  <si>
    <t xml:space="preserve">BOILER CLEANING 			 	</t>
  </si>
  <si>
    <t xml:space="preserve">BOILER TREATMENT			 	</t>
  </si>
  <si>
    <t xml:space="preserve">EXTERMINATOR 			 			</t>
  </si>
  <si>
    <t xml:space="preserve">INSURANCE GENERAL 			</t>
  </si>
  <si>
    <t>OTHER CASH FLOW ITEMS</t>
  </si>
  <si>
    <t>CASH-CAPITAL ONE BANK</t>
  </si>
  <si>
    <t>RENTAL INCOME</t>
  </si>
  <si>
    <t>OTHER INCOME</t>
  </si>
  <si>
    <t>ACCOUNTS RECEIVABLE</t>
  </si>
  <si>
    <t>MORTGAGE, TAXES &amp;INSURANCE</t>
  </si>
  <si>
    <t>TOTAL</t>
  </si>
  <si>
    <t xml:space="preserve">TOTAL </t>
  </si>
  <si>
    <t xml:space="preserve">ELECTRICITY 			 			</t>
  </si>
  <si>
    <t>Febuary 2010</t>
  </si>
  <si>
    <t>March 2010</t>
  </si>
  <si>
    <t>REPAIRS &amp; MAINTENANCE</t>
  </si>
  <si>
    <t>PAYROLL &amp; RELATED EXPENSES</t>
  </si>
  <si>
    <t>ADMINISTRATION &amp; MANAGEMENT</t>
  </si>
  <si>
    <t>EXPENSE</t>
  </si>
  <si>
    <t>INCOME</t>
  </si>
  <si>
    <t>NET CASH FLOW</t>
  </si>
  <si>
    <t>July 2011</t>
  </si>
  <si>
    <t>MISC. INCOME</t>
  </si>
  <si>
    <t>BANK CREDIT FEE</t>
  </si>
  <si>
    <t>TRAVEL &amp; ENTERTAINMENT</t>
  </si>
  <si>
    <t>SEMINARS &amp; CONFERENCE</t>
  </si>
  <si>
    <t>ARCHITECT EXPENSE</t>
  </si>
  <si>
    <t>OFFICE EXPENSE</t>
  </si>
  <si>
    <t>MISC. OPERATING EXPENSE</t>
  </si>
  <si>
    <t>MISC. MAINTENANCE EXP</t>
  </si>
  <si>
    <t>SIDEWALK/DRIVEWAYS</t>
  </si>
  <si>
    <t>MAINTENCE SUPPLIES</t>
  </si>
  <si>
    <t>SECURITY CAMERAS</t>
  </si>
  <si>
    <t>REAL ESTATE TAXES</t>
  </si>
  <si>
    <t>WATER &amp; SEWER CHARGES</t>
  </si>
  <si>
    <t>January 2010</t>
  </si>
  <si>
    <t xml:space="preserve">INTERCOM &amp; MLBX REPAIR	</t>
  </si>
  <si>
    <t xml:space="preserve">  </t>
  </si>
  <si>
    <t>October 2008</t>
  </si>
  <si>
    <t>SEC. 8 INCOME</t>
  </si>
  <si>
    <t>DUE TO/FROM OWNER</t>
  </si>
  <si>
    <t>UNAPPLIED RENTAL INCO.</t>
  </si>
  <si>
    <t>LOANS AND EXCHANGE</t>
  </si>
  <si>
    <t>UNION DUES PAYABLE</t>
  </si>
  <si>
    <t>ACCOUNTING/AUDITING E</t>
  </si>
  <si>
    <t>September  2008</t>
  </si>
  <si>
    <t>CORP./LLC TAX</t>
  </si>
  <si>
    <t>January 2005</t>
  </si>
  <si>
    <t>OVERNIGHT MAIL EXPENS/MESSENGER SERVICE</t>
  </si>
  <si>
    <t>PLASTER/PAINT</t>
  </si>
  <si>
    <t>CARPET &amp; FLOOR</t>
  </si>
  <si>
    <t>CASH - NEIGHBORHOOD RE</t>
  </si>
  <si>
    <t>December 2003</t>
  </si>
  <si>
    <t>JANITOR SUPPLIES</t>
  </si>
  <si>
    <t>SNOW REMOVAL</t>
  </si>
  <si>
    <t>OTHER TAXES</t>
  </si>
  <si>
    <t>Dec 2011</t>
  </si>
  <si>
    <t>INSURANCE - DISABILIT</t>
  </si>
  <si>
    <t>BUILDING REPAIRS</t>
  </si>
  <si>
    <t>BOILER CONTRACT</t>
  </si>
  <si>
    <t>INSURANCE BOILER</t>
  </si>
  <si>
    <t>UTILITY DEPOSITS</t>
  </si>
  <si>
    <t>TENANT SECURITIES DEP</t>
  </si>
  <si>
    <t>Dec 2012</t>
  </si>
  <si>
    <t>LEGAL INCOME / LEGAL FEE BILLED</t>
  </si>
  <si>
    <t>FIRE PROTECTION</t>
  </si>
  <si>
    <t>Jun 2013</t>
  </si>
  <si>
    <t>May 2012</t>
  </si>
  <si>
    <t>June 2012</t>
  </si>
  <si>
    <t>MISSING</t>
  </si>
  <si>
    <t>A WHOLE</t>
  </si>
  <si>
    <t>PAGE A-3</t>
  </si>
  <si>
    <t>UNIFORMS</t>
  </si>
  <si>
    <t xml:space="preserve"> Oct 2012</t>
  </si>
  <si>
    <t>Sept 2012</t>
  </si>
  <si>
    <t>July 2012</t>
  </si>
  <si>
    <t xml:space="preserve"> Nov 2012</t>
  </si>
  <si>
    <t>August 2012</t>
  </si>
  <si>
    <t>Jan 2013</t>
  </si>
  <si>
    <t>Feb 2013</t>
  </si>
  <si>
    <t>March 2013</t>
  </si>
  <si>
    <t>April 2013</t>
  </si>
  <si>
    <t>May 2013</t>
  </si>
  <si>
    <t>July 2013</t>
  </si>
  <si>
    <t>PETTY CASH</t>
  </si>
  <si>
    <t xml:space="preserve">DUES &amp; SUBSCRIPTIONS		</t>
  </si>
  <si>
    <t>LOCK &amp; DOOR - REPAIRS</t>
  </si>
  <si>
    <t>COMPACTOR REPAIR</t>
  </si>
  <si>
    <t>SECURITY FORFEITURE I</t>
  </si>
  <si>
    <t>SPRINKER REPAIRS</t>
  </si>
  <si>
    <t xml:space="preserve">SCRIE REDUCTION  		</t>
  </si>
  <si>
    <t>Aug 2013</t>
  </si>
  <si>
    <t>Sept  2013</t>
  </si>
  <si>
    <t>Oct 2013</t>
  </si>
  <si>
    <t>BUILDING IMPROVEMENTS</t>
  </si>
  <si>
    <t>Nov 2013</t>
  </si>
  <si>
    <t>Dec 2013</t>
  </si>
  <si>
    <t>Jan 2014</t>
  </si>
  <si>
    <t>Feb 2014</t>
  </si>
  <si>
    <t>March 2014</t>
  </si>
  <si>
    <t>April 2014</t>
  </si>
  <si>
    <t>COMMERCIAL</t>
  </si>
  <si>
    <t>PAYROLL - REPAIRS</t>
  </si>
  <si>
    <t>Dec 2015</t>
  </si>
  <si>
    <t>August 2014</t>
  </si>
  <si>
    <t>Sept 2014</t>
  </si>
  <si>
    <t>Nov  2014</t>
  </si>
  <si>
    <t>Oct 2014</t>
  </si>
  <si>
    <t>Dec 2016</t>
  </si>
  <si>
    <t>Nov 2016</t>
  </si>
  <si>
    <t>Oct 2016</t>
  </si>
  <si>
    <t>CONED NO ACCESS</t>
  </si>
  <si>
    <t>LEGAL FEE - OTHER</t>
  </si>
  <si>
    <t>ELEVATOR TESTING</t>
  </si>
  <si>
    <t>APARTMENT REPAIRS - LABOR</t>
  </si>
  <si>
    <t>Sept 2016</t>
  </si>
  <si>
    <t>Aug 2016</t>
  </si>
  <si>
    <t>July 2016</t>
  </si>
  <si>
    <t>Apr 2017</t>
  </si>
  <si>
    <t>May 2017</t>
  </si>
  <si>
    <t>Jun 2017</t>
  </si>
  <si>
    <t>Jul 2017</t>
  </si>
  <si>
    <t>SEWER TREATMENT</t>
  </si>
  <si>
    <t>SPINKLER CONTRACT</t>
  </si>
  <si>
    <t>Aug 2017</t>
  </si>
  <si>
    <t>Sept 2017</t>
  </si>
  <si>
    <t>Feb 2016</t>
  </si>
  <si>
    <t>Jan 2016</t>
  </si>
  <si>
    <t>March 2016</t>
  </si>
  <si>
    <t>April 2016</t>
  </si>
  <si>
    <t>May 2016</t>
  </si>
  <si>
    <t>June 2016</t>
  </si>
  <si>
    <t>Oct 2017</t>
  </si>
  <si>
    <t>Nov 2017</t>
  </si>
  <si>
    <t>Dec 2017</t>
  </si>
  <si>
    <t>Feb 2018</t>
  </si>
  <si>
    <t>March 2018</t>
  </si>
  <si>
    <t>April 2018</t>
  </si>
  <si>
    <t>May 2018</t>
  </si>
  <si>
    <t>June 2018</t>
  </si>
  <si>
    <t>Dec 2014</t>
  </si>
  <si>
    <t>Mar 2015</t>
  </si>
  <si>
    <t>May 2014</t>
  </si>
  <si>
    <t>July 2014</t>
  </si>
  <si>
    <t>Jan 2015</t>
  </si>
  <si>
    <t>Feb 2015</t>
  </si>
  <si>
    <t>April 2015</t>
  </si>
  <si>
    <t>May 2015</t>
  </si>
  <si>
    <t>Jun 2015</t>
  </si>
  <si>
    <t>July 2015</t>
  </si>
  <si>
    <t>Aug 2015</t>
  </si>
  <si>
    <t>Sept 2015</t>
  </si>
  <si>
    <t>Oct 2015</t>
  </si>
  <si>
    <t>Nov 2015</t>
  </si>
  <si>
    <t>Jan 2017</t>
  </si>
  <si>
    <t>Feb 2017</t>
  </si>
  <si>
    <t>March 2017</t>
  </si>
  <si>
    <t>Jun 2014</t>
  </si>
  <si>
    <t>Jan 2018</t>
  </si>
  <si>
    <t>INTEREST ON MORTGAGE</t>
  </si>
  <si>
    <t>INTERNET/MONITORING</t>
  </si>
  <si>
    <t>Total</t>
  </si>
  <si>
    <t>%</t>
  </si>
  <si>
    <t>EOY 2016</t>
  </si>
  <si>
    <t>EOY 2017</t>
  </si>
  <si>
    <t>REFUSE REMOVAL  / RUBBISH REMOVAL</t>
  </si>
  <si>
    <t>WATER TREATMENT</t>
  </si>
  <si>
    <t>MORTGAGE, TAXES &amp; INSURANCE</t>
  </si>
  <si>
    <t>GATE CLICKER/KEYS</t>
  </si>
  <si>
    <t>EOY 2015</t>
  </si>
  <si>
    <t>EMPTY</t>
  </si>
  <si>
    <t>EOY 2014</t>
  </si>
  <si>
    <t>EOY 2013</t>
  </si>
  <si>
    <t xml:space="preserve">WINDOWS &amp; DOORS			 			</t>
  </si>
  <si>
    <t>EOY 2012</t>
  </si>
  <si>
    <t>640 RIVERSIDE ALONE</t>
  </si>
  <si>
    <t>640 RIVERSIDE ALONE - 640 RIVERSIDE ALONE - 640 RIVERSIDE ALONE</t>
  </si>
  <si>
    <t>640 - 644 RIVERSIDE TOGETHER - 640 - 644 RIVERSIDE TOGETHER</t>
  </si>
  <si>
    <t>SALES TAXES PAYABLE</t>
  </si>
  <si>
    <t>640 - 644 RIVERSIDE TOGETHER</t>
  </si>
  <si>
    <t>Empty Apartements</t>
  </si>
  <si>
    <t>Real Total</t>
  </si>
  <si>
    <t>Net Cash flow is the amount of money that was used to run the building. It is based on the bills that were paid and not the bills that are dues.</t>
  </si>
  <si>
    <t>Due to/from Owner</t>
  </si>
  <si>
    <r>
      <t xml:space="preserve">The </t>
    </r>
    <r>
      <rPr>
        <b/>
        <sz val="18"/>
        <color theme="1"/>
        <rFont val="Calibri"/>
        <family val="2"/>
        <scheme val="minor"/>
      </rPr>
      <t>Due to/from Owner</t>
    </r>
    <r>
      <rPr>
        <sz val="18"/>
        <color theme="1"/>
        <rFont val="Calibri"/>
        <family val="2"/>
        <scheme val="minor"/>
      </rPr>
      <t xml:space="preserve"> is the line that is used to infuse cash into the building. At first it's money that was given to UHAB for us, but after it was taken from the Construction Loan at 644.</t>
    </r>
  </si>
  <si>
    <r>
      <t xml:space="preserve">The </t>
    </r>
    <r>
      <rPr>
        <b/>
        <sz val="18"/>
        <color theme="1"/>
        <rFont val="Calibri"/>
        <family val="2"/>
        <scheme val="minor"/>
      </rPr>
      <t>empty apartements</t>
    </r>
    <r>
      <rPr>
        <sz val="18"/>
        <color theme="1"/>
        <rFont val="Calibri"/>
        <family val="2"/>
        <scheme val="minor"/>
      </rPr>
      <t xml:space="preserve"> line is the money we are not collecting because of the empty apartement at the DHCR rate. This is calculated each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</si>
</sst>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Calibri"/>
      <family val="2"/>
      <scheme val="minor"/>
    </font>
    <font>
      <sz val="18"/>
      <color theme="1"/>
      <name val="Calibri"/>
      <family val="2"/>
      <scheme val="minor"/>
    </font>
    <font>
      <b/>
      <sz val="11"/>
      <color rgb="FF9C0006"/>
      <name val="Calibri"/>
      <family val="2"/>
      <scheme val="minor"/>
    </font>
    <font>
      <b/>
      <sz val="18"/>
      <color theme="1"/>
      <name val="Calibri"/>
      <family val="2"/>
      <scheme val="minor"/>
    </font>
    <font>
      <b/>
      <sz val="20"/>
      <color theme="1"/>
      <name val="Calibri"/>
      <family val="2"/>
      <scheme val="minor"/>
    </font>
    <font>
      <b/>
      <sz val="72"/>
      <color theme="1"/>
      <name val="Calibri"/>
      <family val="2"/>
      <scheme val="minor"/>
    </font>
    <font>
      <sz val="16"/>
      <color theme="1"/>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59999389629810485"/>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8" applyNumberFormat="0" applyAlignment="0" applyProtection="0"/>
    <xf numFmtId="0" fontId="5" fillId="28" borderId="1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20" applyNumberFormat="0" applyFill="0" applyAlignment="0" applyProtection="0"/>
    <xf numFmtId="0" fontId="9" fillId="0" borderId="21" applyNumberFormat="0" applyFill="0" applyAlignment="0" applyProtection="0"/>
    <xf numFmtId="0" fontId="10" fillId="0" borderId="22" applyNumberFormat="0" applyFill="0" applyAlignment="0" applyProtection="0"/>
    <xf numFmtId="0" fontId="10" fillId="0" borderId="0" applyNumberFormat="0" applyFill="0" applyBorder="0" applyAlignment="0" applyProtection="0"/>
    <xf numFmtId="0" fontId="11" fillId="30" borderId="18" applyNumberFormat="0" applyAlignment="0" applyProtection="0"/>
    <xf numFmtId="0" fontId="12" fillId="0" borderId="23" applyNumberFormat="0" applyFill="0" applyAlignment="0" applyProtection="0"/>
    <xf numFmtId="0" fontId="13" fillId="31" borderId="0" applyNumberFormat="0" applyBorder="0" applyAlignment="0" applyProtection="0"/>
    <xf numFmtId="0" fontId="1" fillId="32" borderId="24" applyNumberFormat="0" applyFont="0" applyAlignment="0" applyProtection="0"/>
    <xf numFmtId="0" fontId="14" fillId="27" borderId="2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26" applyNumberFormat="0" applyFill="0" applyAlignment="0" applyProtection="0"/>
    <xf numFmtId="0" fontId="17" fillId="0" borderId="0" applyNumberFormat="0" applyFill="0" applyBorder="0" applyAlignment="0" applyProtection="0"/>
  </cellStyleXfs>
  <cellXfs count="174">
    <xf numFmtId="0" fontId="0" fillId="0" borderId="0" xfId="0"/>
    <xf numFmtId="40" fontId="0" fillId="0" borderId="0" xfId="0" applyNumberFormat="1" applyProtection="1">
      <protection locked="0"/>
    </xf>
    <xf numFmtId="40" fontId="0" fillId="0" borderId="0" xfId="0" applyNumberFormat="1"/>
    <xf numFmtId="40" fontId="0" fillId="0" borderId="1" xfId="0" applyNumberFormat="1" applyBorder="1"/>
    <xf numFmtId="40" fontId="0" fillId="0" borderId="2" xfId="0" applyNumberFormat="1" applyBorder="1"/>
    <xf numFmtId="40" fontId="0" fillId="0" borderId="3" xfId="0" applyNumberFormat="1" applyBorder="1"/>
    <xf numFmtId="40" fontId="0" fillId="0" borderId="4" xfId="0" applyNumberFormat="1" applyBorder="1"/>
    <xf numFmtId="0" fontId="0" fillId="0" borderId="5" xfId="0" applyBorder="1"/>
    <xf numFmtId="0" fontId="0" fillId="0" borderId="6" xfId="0" applyBorder="1"/>
    <xf numFmtId="40" fontId="0" fillId="0" borderId="5" xfId="0" applyNumberFormat="1" applyBorder="1"/>
    <xf numFmtId="40" fontId="0" fillId="0" borderId="7" xfId="0" applyNumberFormat="1" applyBorder="1"/>
    <xf numFmtId="40" fontId="0" fillId="0" borderId="6" xfId="0" applyNumberFormat="1" applyBorder="1" applyProtection="1">
      <protection locked="0"/>
    </xf>
    <xf numFmtId="0" fontId="0" fillId="0" borderId="1" xfId="0" applyBorder="1"/>
    <xf numFmtId="0" fontId="0" fillId="0" borderId="0" xfId="0" applyBorder="1"/>
    <xf numFmtId="40" fontId="0" fillId="0" borderId="0" xfId="0" applyNumberFormat="1" applyBorder="1" applyProtection="1">
      <protection locked="0"/>
    </xf>
    <xf numFmtId="0" fontId="0" fillId="0" borderId="3" xfId="0" applyBorder="1"/>
    <xf numFmtId="0" fontId="0" fillId="0" borderId="8" xfId="0" applyBorder="1"/>
    <xf numFmtId="40" fontId="0" fillId="0" borderId="8" xfId="0" applyNumberFormat="1" applyBorder="1" applyProtection="1">
      <protection locked="0"/>
    </xf>
    <xf numFmtId="0" fontId="0" fillId="0" borderId="9" xfId="0" applyBorder="1"/>
    <xf numFmtId="40" fontId="0" fillId="0" borderId="9" xfId="0" applyNumberFormat="1" applyBorder="1"/>
    <xf numFmtId="40" fontId="0" fillId="0" borderId="10" xfId="0" applyNumberFormat="1" applyBorder="1" applyProtection="1">
      <protection locked="0"/>
    </xf>
    <xf numFmtId="40" fontId="0" fillId="0" borderId="11" xfId="0" applyNumberFormat="1" applyBorder="1" applyProtection="1">
      <protection locked="0"/>
    </xf>
    <xf numFmtId="40" fontId="0" fillId="0" borderId="0" xfId="0" applyNumberFormat="1" applyBorder="1"/>
    <xf numFmtId="40" fontId="0" fillId="0" borderId="4" xfId="0" applyNumberFormat="1" applyBorder="1" applyProtection="1">
      <protection locked="0"/>
    </xf>
    <xf numFmtId="40" fontId="0" fillId="0" borderId="6" xfId="0" applyNumberFormat="1" applyBorder="1"/>
    <xf numFmtId="40" fontId="0" fillId="0" borderId="8" xfId="0" applyNumberFormat="1" applyBorder="1"/>
    <xf numFmtId="40" fontId="0" fillId="0" borderId="11" xfId="0" applyNumberFormat="1" applyBorder="1"/>
    <xf numFmtId="0" fontId="18" fillId="0" borderId="11" xfId="0" applyFont="1" applyBorder="1"/>
    <xf numFmtId="40" fontId="18" fillId="0" borderId="9" xfId="0" applyNumberFormat="1" applyFont="1" applyBorder="1"/>
    <xf numFmtId="40" fontId="18" fillId="0" borderId="10" xfId="0" applyNumberFormat="1" applyFont="1" applyBorder="1" applyProtection="1">
      <protection locked="0"/>
    </xf>
    <xf numFmtId="40" fontId="18" fillId="0" borderId="11" xfId="0" applyNumberFormat="1" applyFont="1" applyBorder="1" applyProtection="1">
      <protection locked="0"/>
    </xf>
    <xf numFmtId="0" fontId="18" fillId="0" borderId="9" xfId="0" applyFont="1" applyBorder="1"/>
    <xf numFmtId="0" fontId="19" fillId="0" borderId="9" xfId="0" applyFont="1" applyBorder="1"/>
    <xf numFmtId="0" fontId="19" fillId="0" borderId="11" xfId="0" applyFont="1" applyBorder="1"/>
    <xf numFmtId="40" fontId="19" fillId="0" borderId="11" xfId="0" applyNumberFormat="1" applyFont="1" applyBorder="1"/>
    <xf numFmtId="40" fontId="19" fillId="0" borderId="10" xfId="0" applyNumberFormat="1" applyFont="1" applyBorder="1"/>
    <xf numFmtId="0" fontId="0" fillId="0" borderId="0" xfId="0" applyFill="1" applyBorder="1"/>
    <xf numFmtId="40" fontId="19" fillId="0" borderId="9" xfId="0" applyNumberFormat="1" applyFont="1" applyBorder="1"/>
    <xf numFmtId="40" fontId="0" fillId="0" borderId="0" xfId="0" applyNumberFormat="1" applyFill="1" applyBorder="1"/>
    <xf numFmtId="40" fontId="18" fillId="0" borderId="11" xfId="0" applyNumberFormat="1" applyFont="1" applyBorder="1"/>
    <xf numFmtId="40" fontId="0" fillId="0" borderId="1" xfId="0" applyNumberFormat="1" applyFill="1" applyBorder="1"/>
    <xf numFmtId="40" fontId="0" fillId="0" borderId="5" xfId="0" applyNumberFormat="1" applyBorder="1" applyProtection="1">
      <protection locked="0"/>
    </xf>
    <xf numFmtId="40" fontId="0" fillId="0" borderId="3" xfId="0" applyNumberFormat="1" applyBorder="1" applyProtection="1">
      <protection locked="0"/>
    </xf>
    <xf numFmtId="40" fontId="0" fillId="0" borderId="1" xfId="0" applyNumberFormat="1" applyBorder="1" applyProtection="1">
      <protection locked="0"/>
    </xf>
    <xf numFmtId="49" fontId="16" fillId="0" borderId="11" xfId="0" applyNumberFormat="1" applyFont="1" applyBorder="1"/>
    <xf numFmtId="49" fontId="16" fillId="0" borderId="9" xfId="0" applyNumberFormat="1" applyFont="1" applyBorder="1"/>
    <xf numFmtId="49" fontId="16" fillId="0" borderId="10" xfId="0" applyNumberFormat="1" applyFont="1" applyBorder="1"/>
    <xf numFmtId="40" fontId="0" fillId="0" borderId="10" xfId="0" applyNumberFormat="1" applyBorder="1"/>
    <xf numFmtId="40" fontId="17" fillId="33" borderId="5" xfId="0" applyNumberFormat="1" applyFont="1" applyFill="1" applyBorder="1"/>
    <xf numFmtId="40" fontId="17" fillId="33" borderId="6" xfId="0" applyNumberFormat="1" applyFont="1" applyFill="1" applyBorder="1"/>
    <xf numFmtId="40" fontId="17" fillId="33" borderId="1" xfId="0" applyNumberFormat="1" applyFont="1" applyFill="1" applyBorder="1"/>
    <xf numFmtId="40" fontId="17" fillId="33" borderId="0" xfId="0" applyNumberFormat="1" applyFont="1" applyFill="1" applyBorder="1"/>
    <xf numFmtId="40" fontId="0" fillId="34" borderId="12" xfId="0" applyNumberFormat="1" applyFill="1" applyBorder="1"/>
    <xf numFmtId="40" fontId="0" fillId="34" borderId="13" xfId="0" applyNumberFormat="1" applyFill="1" applyBorder="1"/>
    <xf numFmtId="40" fontId="0" fillId="35" borderId="7" xfId="0" applyNumberFormat="1" applyFill="1" applyBorder="1"/>
    <xf numFmtId="40" fontId="0" fillId="35" borderId="2" xfId="0" applyNumberFormat="1" applyFill="1" applyBorder="1"/>
    <xf numFmtId="40" fontId="0" fillId="35" borderId="4" xfId="0" applyNumberFormat="1" applyFill="1" applyBorder="1"/>
    <xf numFmtId="40" fontId="0" fillId="35" borderId="10" xfId="0" applyNumberFormat="1" applyFill="1" applyBorder="1" applyProtection="1">
      <protection locked="0"/>
    </xf>
    <xf numFmtId="40" fontId="0" fillId="35" borderId="0" xfId="0" applyNumberFormat="1" applyFill="1" applyBorder="1"/>
    <xf numFmtId="40" fontId="0" fillId="35" borderId="4" xfId="0" applyNumberFormat="1" applyFill="1" applyBorder="1" applyProtection="1">
      <protection locked="0"/>
    </xf>
    <xf numFmtId="40" fontId="18" fillId="35" borderId="10" xfId="0" applyNumberFormat="1" applyFont="1" applyFill="1" applyBorder="1" applyProtection="1">
      <protection locked="0"/>
    </xf>
    <xf numFmtId="40" fontId="0" fillId="35" borderId="0" xfId="0" applyNumberFormat="1" applyFill="1"/>
    <xf numFmtId="40" fontId="19" fillId="35" borderId="10" xfId="0" applyNumberFormat="1" applyFont="1" applyFill="1" applyBorder="1"/>
    <xf numFmtId="0" fontId="0" fillId="35" borderId="0" xfId="0" applyFill="1"/>
    <xf numFmtId="43" fontId="1" fillId="0" borderId="5" xfId="28" applyFont="1" applyBorder="1"/>
    <xf numFmtId="43" fontId="1" fillId="0" borderId="7" xfId="28" applyFont="1" applyBorder="1"/>
    <xf numFmtId="43" fontId="1" fillId="0" borderId="6" xfId="28" applyFont="1" applyBorder="1"/>
    <xf numFmtId="40" fontId="0" fillId="34" borderId="1" xfId="0" applyNumberFormat="1" applyFill="1" applyBorder="1"/>
    <xf numFmtId="49" fontId="16" fillId="0" borderId="9" xfId="0" applyNumberFormat="1"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17"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4" xfId="0" applyFill="1" applyBorder="1"/>
    <xf numFmtId="49" fontId="16" fillId="0" borderId="7" xfId="0" applyNumberFormat="1" applyFont="1" applyBorder="1" applyAlignment="1">
      <alignment horizontal="center"/>
    </xf>
    <xf numFmtId="49" fontId="16" fillId="0" borderId="5" xfId="0" applyNumberFormat="1" applyFont="1" applyBorder="1" applyAlignment="1">
      <alignment horizontal="center"/>
    </xf>
    <xf numFmtId="49" fontId="16" fillId="0" borderId="9" xfId="0" applyNumberFormat="1" applyFont="1" applyBorder="1" applyAlignment="1">
      <alignment horizontal="center"/>
    </xf>
    <xf numFmtId="49" fontId="16" fillId="0" borderId="11" xfId="0" applyNumberFormat="1" applyFont="1" applyBorder="1" applyAlignment="1">
      <alignment horizontal="center"/>
    </xf>
    <xf numFmtId="40" fontId="0" fillId="0" borderId="17" xfId="0" applyNumberFormat="1" applyBorder="1"/>
    <xf numFmtId="40" fontId="0" fillId="0" borderId="14" xfId="0" applyNumberFormat="1" applyBorder="1"/>
    <xf numFmtId="40" fontId="0" fillId="0" borderId="15" xfId="0" applyNumberFormat="1" applyBorder="1"/>
    <xf numFmtId="40" fontId="0" fillId="0" borderId="16" xfId="0" applyNumberFormat="1" applyBorder="1"/>
    <xf numFmtId="9" fontId="1" fillId="0" borderId="17" xfId="40" applyFont="1" applyBorder="1" applyAlignment="1">
      <alignment horizontal="center"/>
    </xf>
    <xf numFmtId="40" fontId="0" fillId="0" borderId="0" xfId="0" applyNumberFormat="1" applyAlignment="1">
      <alignment horizontal="center"/>
    </xf>
    <xf numFmtId="9" fontId="1" fillId="0" borderId="16" xfId="40" applyFont="1" applyBorder="1" applyAlignment="1">
      <alignment horizontal="center"/>
    </xf>
    <xf numFmtId="9" fontId="1" fillId="0" borderId="10" xfId="40" applyFont="1" applyBorder="1" applyAlignment="1">
      <alignment horizontal="center"/>
    </xf>
    <xf numFmtId="9" fontId="1" fillId="0" borderId="2" xfId="40" applyFont="1" applyBorder="1" applyAlignment="1">
      <alignment horizontal="center"/>
    </xf>
    <xf numFmtId="9" fontId="1" fillId="0" borderId="4" xfId="40" applyFont="1"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9" fontId="1" fillId="0" borderId="7" xfId="40" applyFont="1" applyBorder="1" applyAlignment="1">
      <alignment horizontal="center"/>
    </xf>
    <xf numFmtId="9" fontId="1" fillId="0" borderId="14" xfId="40" applyFont="1" applyBorder="1" applyAlignment="1">
      <alignment horizontal="center"/>
    </xf>
    <xf numFmtId="9" fontId="1" fillId="0" borderId="15" xfId="40" applyFont="1" applyBorder="1" applyAlignment="1">
      <alignment horizontal="center"/>
    </xf>
    <xf numFmtId="9" fontId="1" fillId="0" borderId="0" xfId="40" applyFont="1" applyBorder="1" applyAlignment="1">
      <alignment horizontal="center"/>
    </xf>
    <xf numFmtId="49" fontId="16" fillId="0" borderId="6" xfId="0" applyNumberFormat="1" applyFont="1" applyBorder="1" applyAlignment="1">
      <alignment horizontal="center"/>
    </xf>
    <xf numFmtId="49" fontId="16" fillId="0" borderId="0" xfId="0" applyNumberFormat="1" applyFont="1" applyBorder="1"/>
    <xf numFmtId="49" fontId="16" fillId="0" borderId="1" xfId="0" applyNumberFormat="1" applyFont="1" applyBorder="1" applyAlignment="1">
      <alignment horizontal="center"/>
    </xf>
    <xf numFmtId="49" fontId="16" fillId="0" borderId="2" xfId="0" applyNumberFormat="1" applyFont="1" applyBorder="1" applyAlignment="1">
      <alignment horizontal="center"/>
    </xf>
    <xf numFmtId="49" fontId="16" fillId="0" borderId="0" xfId="0" applyNumberFormat="1" applyFont="1" applyBorder="1" applyAlignment="1">
      <alignment horizontal="center"/>
    </xf>
    <xf numFmtId="49" fontId="16" fillId="0" borderId="1" xfId="0" applyNumberFormat="1" applyFont="1" applyBorder="1"/>
    <xf numFmtId="49" fontId="16" fillId="0" borderId="2" xfId="0" applyNumberFormat="1" applyFont="1" applyBorder="1"/>
    <xf numFmtId="49" fontId="16" fillId="0" borderId="0" xfId="0" applyNumberFormat="1" applyFont="1" applyBorder="1" applyAlignment="1" applyProtection="1">
      <alignment horizontal="center" wrapText="1"/>
      <protection locked="0"/>
    </xf>
    <xf numFmtId="49" fontId="16" fillId="0" borderId="2" xfId="0" applyNumberFormat="1" applyFont="1" applyBorder="1" applyAlignment="1" applyProtection="1">
      <alignment horizontal="center" wrapText="1"/>
      <protection locked="0"/>
    </xf>
    <xf numFmtId="49" fontId="16" fillId="0" borderId="1" xfId="0" applyNumberFormat="1" applyFont="1" applyFill="1" applyBorder="1" applyAlignment="1">
      <alignment horizontal="center"/>
    </xf>
    <xf numFmtId="49" fontId="16" fillId="0" borderId="2" xfId="0" applyNumberFormat="1" applyFont="1" applyFill="1" applyBorder="1" applyAlignment="1">
      <alignment horizontal="center"/>
    </xf>
    <xf numFmtId="49" fontId="16" fillId="0" borderId="0"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2" xfId="0" applyNumberFormat="1" applyFont="1" applyFill="1" applyBorder="1" applyAlignment="1">
      <alignment horizontal="center"/>
    </xf>
    <xf numFmtId="49" fontId="20" fillId="26" borderId="0" xfId="25" applyNumberFormat="1" applyFont="1" applyBorder="1" applyAlignment="1">
      <alignment horizontal="center"/>
    </xf>
    <xf numFmtId="49" fontId="20" fillId="26" borderId="2" xfId="25" applyNumberFormat="1" applyFont="1" applyBorder="1" applyAlignment="1">
      <alignment horizontal="center"/>
    </xf>
    <xf numFmtId="49" fontId="3" fillId="26" borderId="0" xfId="25" applyNumberFormat="1" applyBorder="1" applyAlignment="1">
      <alignment horizontal="center"/>
    </xf>
    <xf numFmtId="49" fontId="3" fillId="26" borderId="2" xfId="25" applyNumberForma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49" fontId="20" fillId="26" borderId="1" xfId="25" applyNumberFormat="1" applyFont="1" applyBorder="1" applyAlignment="1">
      <alignment horizontal="center"/>
    </xf>
    <xf numFmtId="0" fontId="16" fillId="0" borderId="1" xfId="0" applyFont="1" applyBorder="1" applyAlignment="1">
      <alignment horizontal="center"/>
    </xf>
    <xf numFmtId="0" fontId="0" fillId="0" borderId="10" xfId="0" applyBorder="1"/>
    <xf numFmtId="49" fontId="16" fillId="0" borderId="9" xfId="0" applyNumberFormat="1" applyFont="1" applyFill="1" applyBorder="1" applyAlignment="1">
      <alignment horizontal="center"/>
    </xf>
    <xf numFmtId="49" fontId="16" fillId="0" borderId="10" xfId="0" applyNumberFormat="1" applyFont="1" applyFill="1" applyBorder="1" applyAlignment="1">
      <alignment horizontal="center"/>
    </xf>
    <xf numFmtId="49" fontId="3" fillId="26" borderId="9" xfId="25" applyNumberFormat="1" applyBorder="1" applyAlignment="1">
      <alignment horizontal="center"/>
    </xf>
    <xf numFmtId="49" fontId="3" fillId="26" borderId="10" xfId="25" applyNumberFormat="1" applyBorder="1" applyAlignment="1">
      <alignment horizontal="center"/>
    </xf>
    <xf numFmtId="49" fontId="20" fillId="26" borderId="9" xfId="25" applyNumberFormat="1" applyFont="1" applyBorder="1" applyAlignment="1">
      <alignment horizontal="center"/>
    </xf>
    <xf numFmtId="49" fontId="20" fillId="26" borderId="10" xfId="25" applyNumberFormat="1"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49" fontId="16" fillId="0" borderId="9" xfId="0" applyNumberFormat="1" applyFont="1" applyBorder="1" applyAlignment="1">
      <alignment horizontal="center"/>
    </xf>
    <xf numFmtId="49" fontId="16" fillId="0" borderId="10" xfId="0" applyNumberFormat="1" applyFont="1" applyBorder="1" applyAlignment="1">
      <alignment horizontal="center"/>
    </xf>
    <xf numFmtId="49" fontId="16" fillId="0" borderId="11" xfId="0" applyNumberFormat="1" applyFont="1" applyBorder="1" applyAlignment="1">
      <alignment horizontal="center"/>
    </xf>
    <xf numFmtId="49" fontId="16" fillId="0" borderId="5" xfId="0" applyNumberFormat="1" applyFont="1" applyBorder="1" applyAlignment="1">
      <alignment horizontal="center"/>
    </xf>
    <xf numFmtId="49" fontId="16" fillId="0" borderId="7" xfId="0" applyNumberFormat="1" applyFont="1" applyBorder="1" applyAlignment="1">
      <alignment horizontal="center"/>
    </xf>
    <xf numFmtId="49" fontId="16" fillId="0" borderId="11" xfId="0" applyNumberFormat="1" applyFont="1" applyBorder="1" applyAlignment="1" applyProtection="1">
      <alignment horizontal="center" wrapText="1"/>
      <protection locked="0"/>
    </xf>
    <xf numFmtId="49" fontId="16" fillId="0" borderId="10" xfId="0" applyNumberFormat="1" applyFont="1" applyBorder="1" applyAlignment="1" applyProtection="1">
      <alignment horizontal="center" wrapText="1"/>
      <protection locked="0"/>
    </xf>
    <xf numFmtId="49" fontId="16" fillId="34" borderId="9" xfId="0" applyNumberFormat="1" applyFont="1" applyFill="1" applyBorder="1" applyAlignment="1">
      <alignment horizontal="center"/>
    </xf>
    <xf numFmtId="49" fontId="16" fillId="34" borderId="10" xfId="0" applyNumberFormat="1" applyFont="1" applyFill="1" applyBorder="1" applyAlignment="1">
      <alignment horizontal="center"/>
    </xf>
    <xf numFmtId="0" fontId="16" fillId="0" borderId="11" xfId="0" applyFont="1" applyBorder="1" applyAlignment="1">
      <alignment horizontal="center"/>
    </xf>
    <xf numFmtId="40" fontId="0" fillId="0" borderId="10" xfId="0" applyNumberFormat="1" applyBorder="1" applyProtection="1"/>
    <xf numFmtId="40" fontId="0" fillId="0" borderId="4" xfId="0" applyNumberFormat="1" applyBorder="1" applyProtection="1"/>
    <xf numFmtId="40" fontId="18" fillId="0" borderId="10" xfId="0" applyNumberFormat="1" applyFont="1" applyBorder="1" applyProtection="1"/>
    <xf numFmtId="40" fontId="0" fillId="0" borderId="11" xfId="0" applyNumberFormat="1" applyBorder="1" applyProtection="1"/>
    <xf numFmtId="40" fontId="0" fillId="0" borderId="8" xfId="0" applyNumberFormat="1" applyBorder="1" applyProtection="1"/>
    <xf numFmtId="40" fontId="18" fillId="0" borderId="11" xfId="0" applyNumberFormat="1" applyFont="1" applyBorder="1" applyProtection="1"/>
    <xf numFmtId="49" fontId="23" fillId="0" borderId="17" xfId="0" applyNumberFormat="1" applyFont="1" applyBorder="1" applyAlignment="1">
      <alignment horizontal="center" vertical="center" textRotation="90"/>
    </xf>
    <xf numFmtId="49" fontId="23" fillId="0" borderId="14" xfId="0" applyNumberFormat="1" applyFont="1" applyBorder="1" applyAlignment="1">
      <alignment horizontal="center" vertical="center" textRotation="90"/>
    </xf>
    <xf numFmtId="49" fontId="23" fillId="0" borderId="15" xfId="0" applyNumberFormat="1" applyFont="1" applyBorder="1" applyAlignment="1">
      <alignment horizontal="center" vertical="center" textRotation="90"/>
    </xf>
    <xf numFmtId="40" fontId="0" fillId="0" borderId="0" xfId="0" applyNumberFormat="1" applyBorder="1" applyProtection="1"/>
    <xf numFmtId="49" fontId="22" fillId="0" borderId="17" xfId="0" applyNumberFormat="1" applyFont="1" applyBorder="1" applyAlignment="1">
      <alignment horizontal="center" vertical="center" textRotation="90"/>
    </xf>
    <xf numFmtId="40" fontId="0" fillId="0" borderId="7" xfId="0" applyNumberFormat="1" applyBorder="1" applyProtection="1"/>
    <xf numFmtId="40" fontId="0" fillId="0" borderId="2" xfId="0" applyNumberFormat="1" applyBorder="1" applyProtection="1"/>
    <xf numFmtId="0" fontId="18" fillId="0" borderId="3" xfId="0" applyFont="1" applyBorder="1" applyAlignment="1">
      <alignment horizontal="right"/>
    </xf>
    <xf numFmtId="0" fontId="21" fillId="0" borderId="9" xfId="0" applyFont="1" applyBorder="1"/>
    <xf numFmtId="0" fontId="24" fillId="0" borderId="0" xfId="0" applyFont="1"/>
    <xf numFmtId="40" fontId="0" fillId="0" borderId="6" xfId="0" applyNumberFormat="1" applyBorder="1" applyProtection="1"/>
    <xf numFmtId="49" fontId="22" fillId="0" borderId="14" xfId="0" applyNumberFormat="1" applyFont="1" applyBorder="1" applyAlignment="1">
      <alignment horizontal="center" vertical="center" textRotation="90"/>
    </xf>
    <xf numFmtId="49" fontId="22" fillId="0" borderId="15" xfId="0" applyNumberFormat="1" applyFont="1" applyBorder="1" applyAlignment="1">
      <alignment horizontal="center" vertical="center" textRotation="90"/>
    </xf>
    <xf numFmtId="0" fontId="0" fillId="0" borderId="1" xfId="0" applyFill="1" applyBorder="1"/>
    <xf numFmtId="0" fontId="22" fillId="0" borderId="16" xfId="0" applyFont="1" applyBorder="1"/>
    <xf numFmtId="40" fontId="22" fillId="0" borderId="10" xfId="0" applyNumberFormat="1" applyFont="1" applyBorder="1"/>
    <xf numFmtId="40" fontId="22" fillId="0" borderId="16" xfId="0" applyNumberFormat="1" applyFont="1" applyBorder="1"/>
    <xf numFmtId="49" fontId="16" fillId="0" borderId="16" xfId="0" applyNumberFormat="1" applyFont="1" applyBorder="1" applyAlignment="1">
      <alignment horizontal="center"/>
    </xf>
    <xf numFmtId="0" fontId="19" fillId="36" borderId="17" xfId="0" applyFont="1" applyFill="1" applyBorder="1"/>
    <xf numFmtId="40" fontId="19" fillId="36" borderId="7" xfId="0" applyNumberFormat="1" applyFont="1" applyFill="1" applyBorder="1"/>
    <xf numFmtId="40" fontId="19" fillId="36" borderId="17" xfId="0" applyNumberFormat="1" applyFont="1" applyFill="1" applyBorder="1"/>
    <xf numFmtId="40" fontId="19" fillId="36" borderId="6" xfId="0" applyNumberFormat="1" applyFont="1" applyFill="1" applyBorder="1"/>
    <xf numFmtId="0" fontId="19" fillId="37" borderId="15" xfId="0" applyFont="1" applyFill="1" applyBorder="1"/>
    <xf numFmtId="40" fontId="19" fillId="37" borderId="4" xfId="0" applyNumberFormat="1" applyFont="1" applyFill="1" applyBorder="1"/>
    <xf numFmtId="40" fontId="19" fillId="37" borderId="15" xfId="0" applyNumberFormat="1" applyFont="1" applyFill="1" applyBorder="1"/>
    <xf numFmtId="40" fontId="19" fillId="37" borderId="8" xfId="0" applyNumberFormat="1" applyFont="1" applyFill="1" applyBorder="1"/>
    <xf numFmtId="0" fontId="19" fillId="0" borderId="0" xfId="0" applyFont="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41"/>
  <sheetViews>
    <sheetView zoomScaleNormal="100" workbookViewId="0">
      <pane xSplit="8" ySplit="1" topLeftCell="DL17" activePane="bottomRight" state="frozenSplit"/>
      <selection pane="topRight" activeCell="E1" sqref="E1"/>
      <selection pane="bottomLeft" activeCell="A2" sqref="A2"/>
      <selection pane="bottomRight" activeCell="DM21" sqref="DM21"/>
    </sheetView>
  </sheetViews>
  <sheetFormatPr defaultColWidth="8.85546875" defaultRowHeight="15" x14ac:dyDescent="0.25"/>
  <cols>
    <col min="1" max="1" width="13.28515625" bestFit="1" customWidth="1"/>
    <col min="2" max="2" width="13.28515625" customWidth="1"/>
    <col min="3" max="3" width="7.7109375" style="76" bestFit="1" customWidth="1"/>
    <col min="4" max="4" width="7.7109375" style="76" customWidth="1"/>
    <col min="5" max="5" width="5.5703125" style="76" customWidth="1"/>
    <col min="6" max="6" width="32.85546875" bestFit="1" customWidth="1"/>
    <col min="7" max="7" width="43.5703125" bestFit="1" customWidth="1"/>
    <col min="8" max="8" width="8.5703125" bestFit="1" customWidth="1"/>
    <col min="9" max="9" width="10.85546875" style="2" bestFit="1" customWidth="1"/>
    <col min="10" max="10" width="18" bestFit="1" customWidth="1"/>
    <col min="11" max="11" width="11.5703125" style="2" bestFit="1" customWidth="1"/>
    <col min="12" max="12" width="16.140625" bestFit="1" customWidth="1"/>
    <col min="13" max="13" width="11.5703125" bestFit="1" customWidth="1"/>
    <col min="14" max="14" width="17.140625" bestFit="1" customWidth="1"/>
    <col min="15" max="15" width="10.85546875" bestFit="1" customWidth="1"/>
    <col min="16" max="16" width="15.140625" bestFit="1" customWidth="1"/>
    <col min="17" max="17" width="9" customWidth="1"/>
    <col min="18" max="18" width="8.28515625" bestFit="1" customWidth="1"/>
    <col min="19" max="19" width="9" customWidth="1"/>
    <col min="20" max="20" width="8.28515625" bestFit="1" customWidth="1"/>
    <col min="21" max="21" width="10.85546875" style="2" bestFit="1" customWidth="1"/>
    <col min="22" max="22" width="17.140625" bestFit="1" customWidth="1"/>
    <col min="23" max="23" width="10.85546875" style="1" bestFit="1" customWidth="1"/>
    <col min="24" max="24" width="17.140625" bestFit="1" customWidth="1"/>
    <col min="25" max="25" width="10.85546875" style="2" bestFit="1" customWidth="1"/>
    <col min="26" max="26" width="16.140625" bestFit="1" customWidth="1"/>
    <col min="27" max="27" width="10.85546875" style="2" bestFit="1" customWidth="1"/>
    <col min="28" max="28" width="17.140625" bestFit="1" customWidth="1"/>
    <col min="29" max="29" width="11.5703125" style="2" bestFit="1" customWidth="1"/>
    <col min="30" max="30" width="17.140625" bestFit="1" customWidth="1"/>
    <col min="31" max="31" width="10.5703125" bestFit="1" customWidth="1"/>
    <col min="32" max="32" width="13.7109375" bestFit="1" customWidth="1"/>
    <col min="33" max="33" width="10.85546875" bestFit="1" customWidth="1"/>
    <col min="34" max="34" width="19" bestFit="1" customWidth="1"/>
    <col min="35" max="35" width="10.5703125" style="2" bestFit="1" customWidth="1"/>
    <col min="36" max="36" width="16.140625" bestFit="1" customWidth="1"/>
    <col min="37" max="37" width="10.5703125" style="2" bestFit="1" customWidth="1"/>
    <col min="38" max="38" width="17.140625" bestFit="1" customWidth="1"/>
    <col min="39" max="39" width="10.5703125" style="2" bestFit="1" customWidth="1"/>
    <col min="40" max="40" width="13.7109375" bestFit="1" customWidth="1"/>
    <col min="41" max="41" width="10.85546875" style="2" bestFit="1" customWidth="1"/>
    <col min="42" max="42" width="16.140625" bestFit="1" customWidth="1"/>
    <col min="43" max="43" width="10.5703125" style="2" bestFit="1" customWidth="1"/>
    <col min="44" max="44" width="16.140625" bestFit="1" customWidth="1"/>
    <col min="45" max="45" width="10.5703125" style="2" bestFit="1" customWidth="1"/>
    <col min="46" max="46" width="16.140625" style="63" bestFit="1" customWidth="1"/>
    <col min="47" max="47" width="10.5703125" style="2" bestFit="1" customWidth="1"/>
    <col min="48" max="48" width="16.140625" bestFit="1" customWidth="1"/>
    <col min="49" max="49" width="10.5703125" style="2" bestFit="1" customWidth="1"/>
    <col min="50" max="50" width="15.42578125" bestFit="1" customWidth="1"/>
    <col min="51" max="51" width="10.5703125" style="2" bestFit="1" customWidth="1"/>
    <col min="52" max="52" width="17.140625" bestFit="1" customWidth="1"/>
    <col min="53" max="53" width="10.5703125" style="2" bestFit="1" customWidth="1"/>
    <col min="54" max="54" width="16.140625" bestFit="1" customWidth="1"/>
    <col min="55" max="55" width="10.5703125" style="2" bestFit="1" customWidth="1"/>
    <col min="56" max="56" width="14.42578125" bestFit="1" customWidth="1"/>
    <col min="57" max="57" width="10.5703125" style="2" bestFit="1" customWidth="1"/>
    <col min="58" max="58" width="16.140625" bestFit="1" customWidth="1"/>
    <col min="59" max="59" width="10.85546875" style="2" bestFit="1" customWidth="1"/>
    <col min="60" max="60" width="15.42578125" bestFit="1" customWidth="1"/>
    <col min="61" max="61" width="10.5703125" style="2" bestFit="1" customWidth="1"/>
    <col min="62" max="62" width="16.140625" bestFit="1" customWidth="1"/>
    <col min="63" max="63" width="10.5703125" style="2" bestFit="1" customWidth="1"/>
    <col min="64" max="64" width="15.42578125" bestFit="1" customWidth="1"/>
    <col min="65" max="65" width="10.5703125" style="2" bestFit="1" customWidth="1"/>
    <col min="66" max="66" width="16.140625" bestFit="1" customWidth="1"/>
    <col min="67" max="67" width="10.5703125" style="2" bestFit="1" customWidth="1"/>
    <col min="68" max="68" width="14.42578125" bestFit="1" customWidth="1"/>
    <col min="69" max="69" width="10.5703125" style="2" bestFit="1" customWidth="1"/>
    <col min="70" max="70" width="17.140625" bestFit="1" customWidth="1"/>
    <col min="71" max="71" width="10.5703125" style="2" bestFit="1" customWidth="1"/>
    <col min="72" max="72" width="17.140625" bestFit="1" customWidth="1"/>
    <col min="73" max="73" width="10.5703125" style="2" bestFit="1" customWidth="1"/>
    <col min="74" max="74" width="14.42578125" bestFit="1" customWidth="1"/>
    <col min="75" max="75" width="10.5703125" style="2" bestFit="1" customWidth="1"/>
    <col min="76" max="76" width="17.140625" bestFit="1" customWidth="1"/>
    <col min="77" max="77" width="10.5703125" style="2" bestFit="1" customWidth="1"/>
    <col min="78" max="78" width="14.42578125" bestFit="1" customWidth="1"/>
    <col min="79" max="79" width="18" customWidth="1"/>
    <col min="80" max="80" width="8.28515625" bestFit="1" customWidth="1"/>
    <col min="81" max="81" width="18" customWidth="1"/>
    <col min="82" max="82" width="8.28515625" bestFit="1" customWidth="1"/>
    <col min="83" max="83" width="18" customWidth="1"/>
    <col min="84" max="84" width="8.28515625" bestFit="1" customWidth="1"/>
    <col min="85" max="85" width="10.5703125" style="2" bestFit="1" customWidth="1"/>
    <col min="86" max="86" width="17.140625" bestFit="1" customWidth="1"/>
    <col min="87" max="87" width="10.5703125" style="2" bestFit="1" customWidth="1"/>
    <col min="88" max="88" width="16.140625" bestFit="1" customWidth="1"/>
    <col min="89" max="89" width="14.7109375" customWidth="1"/>
    <col min="90" max="90" width="8.28515625" bestFit="1" customWidth="1"/>
    <col min="91" max="91" width="10.5703125" style="2" bestFit="1" customWidth="1"/>
    <col min="92" max="92" width="16.140625" bestFit="1" customWidth="1"/>
    <col min="93" max="93" width="10.5703125" bestFit="1" customWidth="1"/>
    <col min="94" max="94" width="17.140625" bestFit="1" customWidth="1"/>
    <col min="95" max="95" width="10.5703125" bestFit="1" customWidth="1"/>
    <col min="96" max="96" width="16.140625" bestFit="1" customWidth="1"/>
    <col min="97" max="97" width="10.5703125" bestFit="1" customWidth="1"/>
    <col min="98" max="98" width="16.140625" bestFit="1" customWidth="1"/>
    <col min="99" max="99" width="10.5703125" bestFit="1" customWidth="1"/>
    <col min="100" max="100" width="17.140625" bestFit="1" customWidth="1"/>
    <col min="101" max="101" width="18" customWidth="1"/>
    <col min="102" max="102" width="8.28515625" bestFit="1" customWidth="1"/>
    <col min="103" max="103" width="18" customWidth="1"/>
    <col min="104" max="104" width="8.28515625" bestFit="1" customWidth="1"/>
    <col min="105" max="105" width="18" customWidth="1"/>
    <col min="106" max="106" width="8.28515625" bestFit="1" customWidth="1"/>
    <col min="107" max="107" width="18" customWidth="1"/>
    <col min="108" max="108" width="8.28515625" bestFit="1" customWidth="1"/>
    <col min="109" max="109" width="18" customWidth="1"/>
    <col min="110" max="110" width="8.28515625" bestFit="1" customWidth="1"/>
    <col min="111" max="111" width="18" customWidth="1"/>
    <col min="112" max="112" width="8.28515625" bestFit="1" customWidth="1"/>
    <col min="113" max="113" width="18" customWidth="1"/>
    <col min="114" max="114" width="8.28515625" bestFit="1" customWidth="1"/>
    <col min="115" max="115" width="18" customWidth="1"/>
    <col min="116" max="116" width="8.28515625" bestFit="1" customWidth="1"/>
    <col min="117" max="117" width="10.5703125" style="2" bestFit="1" customWidth="1"/>
    <col min="118" max="118" width="16.140625" bestFit="1" customWidth="1"/>
    <col min="119" max="119" width="10.5703125" style="2" bestFit="1" customWidth="1"/>
    <col min="120" max="120" width="16.140625" bestFit="1" customWidth="1"/>
    <col min="121" max="121" width="10.5703125" style="2" bestFit="1" customWidth="1"/>
    <col min="122" max="122" width="17.140625" bestFit="1" customWidth="1"/>
    <col min="123" max="123" width="11.42578125" style="2" customWidth="1"/>
    <col min="124" max="124" width="8.28515625" bestFit="1" customWidth="1"/>
    <col min="125" max="125" width="11.42578125" style="2" customWidth="1"/>
    <col min="126" max="126" width="8.28515625" bestFit="1" customWidth="1"/>
    <col min="127" max="127" width="11.42578125" style="2" customWidth="1"/>
    <col min="128" max="128" width="8.28515625" bestFit="1" customWidth="1"/>
    <col min="129" max="129" width="11.42578125" style="2" customWidth="1"/>
    <col min="130" max="130" width="8.28515625" bestFit="1" customWidth="1"/>
    <col min="131" max="131" width="10.5703125" bestFit="1" customWidth="1"/>
    <col min="132" max="132" width="16.140625" bestFit="1" customWidth="1"/>
    <col min="133" max="133" width="10.5703125" bestFit="1" customWidth="1"/>
    <col min="134" max="134" width="17.140625" bestFit="1" customWidth="1"/>
    <col min="135" max="135" width="10.5703125" bestFit="1" customWidth="1"/>
    <col min="136" max="136" width="16.140625" bestFit="1" customWidth="1"/>
    <col min="137" max="137" width="10.5703125" bestFit="1" customWidth="1"/>
    <col min="138" max="138" width="16.140625" bestFit="1" customWidth="1"/>
    <col min="139" max="139" width="10.5703125" bestFit="1" customWidth="1"/>
    <col min="140" max="140" width="17.140625" bestFit="1" customWidth="1"/>
    <col min="141" max="141" width="10.5703125" bestFit="1" customWidth="1"/>
    <col min="142" max="142" width="16.140625" bestFit="1" customWidth="1"/>
    <col min="143" max="143" width="11.42578125" style="2" customWidth="1"/>
    <col min="144" max="144" width="8.28515625" bestFit="1" customWidth="1"/>
    <col min="145" max="145" width="10.5703125" style="2" bestFit="1" customWidth="1"/>
    <col min="146" max="146" width="15.42578125" bestFit="1" customWidth="1"/>
    <col min="147" max="147" width="11.42578125" style="2" customWidth="1"/>
    <col min="148" max="148" width="8.28515625" bestFit="1" customWidth="1"/>
    <col min="149" max="149" width="10.5703125" bestFit="1" customWidth="1"/>
    <col min="150" max="150" width="16.140625" bestFit="1" customWidth="1"/>
    <col min="151" max="151" width="10.5703125" bestFit="1" customWidth="1"/>
    <col min="152" max="152" width="17.140625" bestFit="1" customWidth="1"/>
    <col min="153" max="153" width="10.5703125" bestFit="1" customWidth="1"/>
    <col min="154" max="154" width="17.140625" bestFit="1" customWidth="1"/>
    <col min="155" max="155" width="10.5703125" bestFit="1" customWidth="1"/>
    <col min="156" max="156" width="14.42578125" bestFit="1" customWidth="1"/>
    <col min="157" max="157" width="18" customWidth="1"/>
    <col min="158" max="158" width="8.28515625" bestFit="1" customWidth="1"/>
    <col min="159" max="159" width="10.5703125" bestFit="1" customWidth="1"/>
    <col min="160" max="160" width="17.140625" bestFit="1" customWidth="1"/>
    <col min="161" max="161" width="10.5703125" bestFit="1" customWidth="1"/>
    <col min="162" max="162" width="16.140625" bestFit="1" customWidth="1"/>
    <col min="163" max="163" width="10.5703125" bestFit="1" customWidth="1"/>
    <col min="164" max="164" width="14.42578125" bestFit="1" customWidth="1"/>
    <col min="165" max="165" width="10.5703125" bestFit="1" customWidth="1"/>
    <col min="166" max="166" width="14.42578125" bestFit="1" customWidth="1"/>
    <col min="167" max="167" width="10.5703125" bestFit="1" customWidth="1"/>
    <col min="168" max="168" width="17.140625" bestFit="1" customWidth="1"/>
    <col min="169" max="169" width="18" customWidth="1"/>
    <col min="170" max="170" width="8.28515625" bestFit="1" customWidth="1"/>
    <col min="171" max="171" width="18" customWidth="1"/>
    <col min="172" max="172" width="8.28515625" bestFit="1" customWidth="1"/>
    <col min="173" max="173" width="18" customWidth="1"/>
    <col min="174" max="174" width="8.28515625" bestFit="1" customWidth="1"/>
    <col min="175" max="175" width="18" customWidth="1"/>
    <col min="176" max="176" width="8.28515625" bestFit="1" customWidth="1"/>
    <col min="177" max="177" width="18" customWidth="1"/>
    <col min="178" max="178" width="8.28515625" bestFit="1" customWidth="1"/>
  </cols>
  <sheetData>
    <row r="1" spans="1:178" s="44" customFormat="1" ht="15.75" thickBot="1" x14ac:dyDescent="0.3">
      <c r="A1" s="100" t="s">
        <v>209</v>
      </c>
      <c r="B1" s="100"/>
      <c r="C1" s="100" t="s">
        <v>210</v>
      </c>
      <c r="D1" s="100" t="s">
        <v>210</v>
      </c>
      <c r="E1" s="68" t="s">
        <v>85</v>
      </c>
      <c r="H1" s="122"/>
      <c r="I1" s="134" t="s">
        <v>100</v>
      </c>
      <c r="J1" s="135"/>
      <c r="K1" s="131" t="s">
        <v>95</v>
      </c>
      <c r="L1" s="132"/>
      <c r="M1" s="133" t="s">
        <v>93</v>
      </c>
      <c r="N1" s="133"/>
      <c r="O1" s="131" t="s">
        <v>86</v>
      </c>
      <c r="P1" s="132"/>
      <c r="S1" s="45"/>
      <c r="T1" s="46"/>
      <c r="U1" s="131" t="s">
        <v>83</v>
      </c>
      <c r="V1" s="132"/>
      <c r="W1" s="136" t="s">
        <v>61</v>
      </c>
      <c r="X1" s="137"/>
      <c r="Y1" s="131" t="s">
        <v>62</v>
      </c>
      <c r="Z1" s="132"/>
      <c r="AA1" s="131" t="s">
        <v>69</v>
      </c>
      <c r="AB1" s="132"/>
      <c r="AC1" s="131" t="s">
        <v>104</v>
      </c>
      <c r="AD1" s="132"/>
      <c r="AE1" s="131" t="s">
        <v>115</v>
      </c>
      <c r="AF1" s="133"/>
      <c r="AG1" s="131" t="s">
        <v>116</v>
      </c>
      <c r="AH1" s="132"/>
      <c r="AI1" s="131" t="s">
        <v>123</v>
      </c>
      <c r="AJ1" s="132"/>
      <c r="AK1" s="131" t="s">
        <v>125</v>
      </c>
      <c r="AL1" s="132"/>
      <c r="AM1" s="131" t="s">
        <v>122</v>
      </c>
      <c r="AN1" s="132"/>
      <c r="AO1" s="131" t="s">
        <v>121</v>
      </c>
      <c r="AP1" s="132"/>
      <c r="AQ1" s="131" t="s">
        <v>124</v>
      </c>
      <c r="AR1" s="132"/>
      <c r="AS1" s="131" t="s">
        <v>111</v>
      </c>
      <c r="AT1" s="132"/>
      <c r="AU1" s="131" t="s">
        <v>126</v>
      </c>
      <c r="AV1" s="132"/>
      <c r="AW1" s="123" t="s">
        <v>127</v>
      </c>
      <c r="AX1" s="124"/>
      <c r="AY1" s="123" t="s">
        <v>128</v>
      </c>
      <c r="AZ1" s="124"/>
      <c r="BA1" s="138" t="s">
        <v>129</v>
      </c>
      <c r="BB1" s="139"/>
      <c r="BC1" s="123" t="s">
        <v>130</v>
      </c>
      <c r="BD1" s="124"/>
      <c r="BE1" s="131" t="s">
        <v>114</v>
      </c>
      <c r="BF1" s="132"/>
      <c r="BG1" s="123" t="s">
        <v>131</v>
      </c>
      <c r="BH1" s="124"/>
      <c r="BI1" s="123" t="s">
        <v>139</v>
      </c>
      <c r="BJ1" s="124"/>
      <c r="BK1" s="123" t="s">
        <v>140</v>
      </c>
      <c r="BL1" s="124"/>
      <c r="BM1" s="123" t="s">
        <v>141</v>
      </c>
      <c r="BN1" s="124"/>
      <c r="BO1" s="123" t="s">
        <v>143</v>
      </c>
      <c r="BP1" s="124"/>
      <c r="BQ1" s="123" t="s">
        <v>144</v>
      </c>
      <c r="BR1" s="124"/>
      <c r="BS1" s="123" t="s">
        <v>145</v>
      </c>
      <c r="BT1" s="124"/>
      <c r="BU1" s="123" t="s">
        <v>146</v>
      </c>
      <c r="BV1" s="124"/>
      <c r="BW1" s="123" t="s">
        <v>147</v>
      </c>
      <c r="BX1" s="124"/>
      <c r="BY1" s="123" t="s">
        <v>148</v>
      </c>
      <c r="BZ1" s="124"/>
      <c r="CA1" s="127" t="s">
        <v>190</v>
      </c>
      <c r="CB1" s="128"/>
      <c r="CC1" s="127" t="s">
        <v>205</v>
      </c>
      <c r="CD1" s="128"/>
      <c r="CE1" s="127" t="s">
        <v>191</v>
      </c>
      <c r="CF1" s="128"/>
      <c r="CG1" s="123" t="s">
        <v>152</v>
      </c>
      <c r="CH1" s="124"/>
      <c r="CI1" s="123" t="s">
        <v>153</v>
      </c>
      <c r="CJ1" s="124"/>
      <c r="CK1" s="125" t="s">
        <v>155</v>
      </c>
      <c r="CL1" s="126"/>
      <c r="CM1" s="123" t="s">
        <v>154</v>
      </c>
      <c r="CN1" s="124"/>
      <c r="CO1" s="129" t="s">
        <v>188</v>
      </c>
      <c r="CP1" s="140"/>
      <c r="CQ1" s="129" t="s">
        <v>192</v>
      </c>
      <c r="CR1" s="130"/>
      <c r="CS1" s="129" t="s">
        <v>193</v>
      </c>
      <c r="CT1" s="130"/>
      <c r="CU1" s="129" t="s">
        <v>189</v>
      </c>
      <c r="CV1" s="130"/>
      <c r="CW1" s="127" t="s">
        <v>194</v>
      </c>
      <c r="CX1" s="128"/>
      <c r="CY1" s="127" t="s">
        <v>195</v>
      </c>
      <c r="CZ1" s="128"/>
      <c r="DA1" s="127" t="s">
        <v>196</v>
      </c>
      <c r="DB1" s="128"/>
      <c r="DC1" s="127" t="s">
        <v>197</v>
      </c>
      <c r="DD1" s="128"/>
      <c r="DE1" s="127" t="s">
        <v>198</v>
      </c>
      <c r="DF1" s="128"/>
      <c r="DG1" s="127" t="s">
        <v>199</v>
      </c>
      <c r="DH1" s="128"/>
      <c r="DI1" s="127" t="s">
        <v>200</v>
      </c>
      <c r="DJ1" s="128"/>
      <c r="DK1" s="127" t="s">
        <v>201</v>
      </c>
      <c r="DL1" s="128"/>
      <c r="DM1" s="123" t="s">
        <v>151</v>
      </c>
      <c r="DN1" s="124"/>
      <c r="DO1" s="123" t="s">
        <v>175</v>
      </c>
      <c r="DP1" s="124"/>
      <c r="DQ1" s="123" t="s">
        <v>174</v>
      </c>
      <c r="DR1" s="124"/>
      <c r="DS1" s="127" t="s">
        <v>176</v>
      </c>
      <c r="DT1" s="128"/>
      <c r="DU1" s="127" t="s">
        <v>177</v>
      </c>
      <c r="DV1" s="128"/>
      <c r="DW1" s="127" t="s">
        <v>178</v>
      </c>
      <c r="DX1" s="128"/>
      <c r="DY1" s="127" t="s">
        <v>179</v>
      </c>
      <c r="DZ1" s="128"/>
      <c r="EA1" s="123" t="s">
        <v>165</v>
      </c>
      <c r="EB1" s="124"/>
      <c r="EC1" s="123" t="s">
        <v>164</v>
      </c>
      <c r="ED1" s="124"/>
      <c r="EE1" s="123" t="s">
        <v>163</v>
      </c>
      <c r="EF1" s="124"/>
      <c r="EG1" s="123" t="s">
        <v>158</v>
      </c>
      <c r="EH1" s="124"/>
      <c r="EI1" s="123" t="s">
        <v>157</v>
      </c>
      <c r="EJ1" s="124"/>
      <c r="EK1" s="123" t="s">
        <v>156</v>
      </c>
      <c r="EL1" s="124"/>
      <c r="EM1" s="127" t="s">
        <v>202</v>
      </c>
      <c r="EN1" s="128"/>
      <c r="EO1" s="129" t="s">
        <v>203</v>
      </c>
      <c r="EP1" s="130"/>
      <c r="EQ1" s="127" t="s">
        <v>204</v>
      </c>
      <c r="ER1" s="128"/>
      <c r="ES1" s="123" t="s">
        <v>166</v>
      </c>
      <c r="ET1" s="124"/>
      <c r="EU1" s="123" t="s">
        <v>167</v>
      </c>
      <c r="EV1" s="124"/>
      <c r="EW1" s="123" t="s">
        <v>168</v>
      </c>
      <c r="EX1" s="124"/>
      <c r="EY1" s="123" t="s">
        <v>169</v>
      </c>
      <c r="EZ1" s="124"/>
      <c r="FA1" s="125" t="s">
        <v>172</v>
      </c>
      <c r="FB1" s="126"/>
      <c r="FC1" s="123" t="s">
        <v>173</v>
      </c>
      <c r="FD1" s="124"/>
      <c r="FE1" s="129" t="s">
        <v>180</v>
      </c>
      <c r="FF1" s="130"/>
      <c r="FG1" s="129" t="s">
        <v>181</v>
      </c>
      <c r="FH1" s="130"/>
      <c r="FI1" s="129" t="s">
        <v>182</v>
      </c>
      <c r="FJ1" s="130"/>
      <c r="FK1" s="129" t="s">
        <v>206</v>
      </c>
      <c r="FL1" s="130"/>
      <c r="FM1" s="127" t="s">
        <v>183</v>
      </c>
      <c r="FN1" s="128"/>
      <c r="FO1" s="127" t="s">
        <v>184</v>
      </c>
      <c r="FP1" s="128"/>
      <c r="FQ1" s="127" t="s">
        <v>185</v>
      </c>
      <c r="FR1" s="128"/>
      <c r="FS1" s="127" t="s">
        <v>186</v>
      </c>
      <c r="FT1" s="128"/>
      <c r="FU1" s="127" t="s">
        <v>187</v>
      </c>
      <c r="FV1" s="128"/>
    </row>
    <row r="2" spans="1:178" s="101" customFormat="1" ht="15.75" thickBot="1" x14ac:dyDescent="0.3">
      <c r="A2" s="19">
        <f>SUM(I11:GD11)</f>
        <v>4785117.22</v>
      </c>
      <c r="B2" s="19"/>
      <c r="C2" s="89">
        <f>+A2/$A$30</f>
        <v>0.9320527243914507</v>
      </c>
      <c r="D2" s="99"/>
      <c r="E2" s="104"/>
      <c r="H2"/>
      <c r="I2" s="80"/>
      <c r="J2" s="79"/>
      <c r="K2" s="102"/>
      <c r="L2" s="103"/>
      <c r="M2" s="104"/>
      <c r="N2" s="104"/>
      <c r="O2" s="102"/>
      <c r="P2" s="103"/>
      <c r="S2" s="105"/>
      <c r="T2" s="106"/>
      <c r="U2" s="102"/>
      <c r="V2" s="103"/>
      <c r="W2" s="107"/>
      <c r="X2" s="108"/>
      <c r="Y2" s="102"/>
      <c r="Z2" s="103"/>
      <c r="AA2" s="102"/>
      <c r="AB2" s="103"/>
      <c r="AC2" s="102"/>
      <c r="AD2" s="103"/>
      <c r="AE2" s="102"/>
      <c r="AF2" s="104"/>
      <c r="AG2" s="102"/>
      <c r="AH2" s="103"/>
      <c r="AI2" s="102"/>
      <c r="AJ2" s="103"/>
      <c r="AK2" s="102"/>
      <c r="AL2" s="103"/>
      <c r="AM2" s="102"/>
      <c r="AN2" s="103"/>
      <c r="AO2" s="102"/>
      <c r="AP2" s="103"/>
      <c r="AQ2" s="102"/>
      <c r="AR2" s="103"/>
      <c r="AS2" s="102"/>
      <c r="AT2" s="103"/>
      <c r="AU2" s="102"/>
      <c r="AV2" s="103"/>
      <c r="AW2" s="109"/>
      <c r="AX2" s="110"/>
      <c r="AY2" s="109"/>
      <c r="AZ2" s="111"/>
      <c r="BA2" s="112"/>
      <c r="BB2" s="113"/>
      <c r="BC2" s="109"/>
      <c r="BD2" s="110"/>
      <c r="BE2" s="102"/>
      <c r="BF2" s="103"/>
      <c r="BG2" s="109"/>
      <c r="BH2" s="110"/>
      <c r="BI2" s="109"/>
      <c r="BJ2" s="110"/>
      <c r="BK2" s="109"/>
      <c r="BL2" s="110"/>
      <c r="BM2" s="109"/>
      <c r="BN2" s="110"/>
      <c r="BO2" s="109"/>
      <c r="BP2" s="110"/>
      <c r="BQ2" s="109"/>
      <c r="BR2" s="110"/>
      <c r="BS2" s="109"/>
      <c r="BT2" s="110"/>
      <c r="BU2" s="109"/>
      <c r="BV2" s="110"/>
      <c r="BW2" s="109"/>
      <c r="BX2" s="110"/>
      <c r="BY2" s="109"/>
      <c r="BZ2" s="110"/>
      <c r="CA2" s="114"/>
      <c r="CB2" s="115"/>
      <c r="CC2" s="114"/>
      <c r="CD2" s="115"/>
      <c r="CE2" s="114"/>
      <c r="CF2" s="115"/>
      <c r="CG2" s="109"/>
      <c r="CH2" s="110"/>
      <c r="CI2" s="109"/>
      <c r="CJ2" s="110"/>
      <c r="CK2" s="116"/>
      <c r="CL2" s="117"/>
      <c r="CM2" s="109"/>
      <c r="CN2" s="110"/>
      <c r="CO2" s="118"/>
      <c r="CP2" s="118"/>
      <c r="CQ2" s="118"/>
      <c r="CR2" s="119"/>
      <c r="CS2" s="118"/>
      <c r="CT2" s="119"/>
      <c r="CU2" s="118"/>
      <c r="CV2" s="119"/>
      <c r="CW2" s="114"/>
      <c r="CX2" s="115"/>
      <c r="CY2" s="114"/>
      <c r="CZ2" s="115"/>
      <c r="DA2" s="114"/>
      <c r="DB2" s="115"/>
      <c r="DC2" s="114"/>
      <c r="DD2" s="115"/>
      <c r="DE2" s="114"/>
      <c r="DF2" s="115"/>
      <c r="DG2" s="114"/>
      <c r="DH2" s="115"/>
      <c r="DI2" s="114"/>
      <c r="DJ2" s="115"/>
      <c r="DK2" s="114"/>
      <c r="DL2" s="115"/>
      <c r="DM2" s="109"/>
      <c r="DN2" s="110"/>
      <c r="DO2" s="109"/>
      <c r="DP2" s="110"/>
      <c r="DQ2" s="109"/>
      <c r="DR2" s="110"/>
      <c r="DS2" s="120"/>
      <c r="DT2" s="115"/>
      <c r="DU2" s="120"/>
      <c r="DV2" s="115"/>
      <c r="DW2" s="120"/>
      <c r="DX2" s="115"/>
      <c r="DY2" s="120"/>
      <c r="DZ2" s="115"/>
      <c r="EA2" s="111"/>
      <c r="EB2" s="110"/>
      <c r="EC2" s="111"/>
      <c r="ED2" s="110"/>
      <c r="EE2" s="111"/>
      <c r="EF2" s="110"/>
      <c r="EG2" s="111"/>
      <c r="EH2" s="110"/>
      <c r="EI2" s="111"/>
      <c r="EJ2" s="110"/>
      <c r="EK2" s="111"/>
      <c r="EL2" s="110"/>
      <c r="EM2" s="120"/>
      <c r="EN2" s="115"/>
      <c r="EO2" s="121"/>
      <c r="EP2" s="119"/>
      <c r="EQ2" s="120"/>
      <c r="ER2" s="115"/>
      <c r="ES2" s="111"/>
      <c r="ET2" s="110"/>
      <c r="EU2" s="111"/>
      <c r="EV2" s="110"/>
      <c r="EW2" s="111"/>
      <c r="EX2" s="110"/>
      <c r="EY2" s="111"/>
      <c r="EZ2" s="110"/>
      <c r="FA2" s="116"/>
      <c r="FB2" s="117"/>
      <c r="FC2" s="111"/>
      <c r="FD2" s="110"/>
      <c r="FE2" s="118"/>
      <c r="FF2" s="119"/>
      <c r="FG2" s="118"/>
      <c r="FH2" s="119"/>
      <c r="FI2" s="118"/>
      <c r="FJ2" s="119"/>
      <c r="FK2" s="118"/>
      <c r="FL2" s="119"/>
      <c r="FM2" s="114"/>
      <c r="FN2" s="115"/>
      <c r="FO2" s="114"/>
      <c r="FP2" s="115"/>
      <c r="FQ2" s="114"/>
      <c r="FR2" s="115"/>
      <c r="FS2" s="114"/>
      <c r="FT2" s="115"/>
      <c r="FU2" s="114"/>
      <c r="FV2" s="115"/>
    </row>
    <row r="3" spans="1:178" x14ac:dyDescent="0.25">
      <c r="A3" s="9">
        <f t="shared" ref="A3:A10" si="0">SUM(I3:GD3)</f>
        <v>5688061.8000000017</v>
      </c>
      <c r="B3" s="9"/>
      <c r="C3" s="87">
        <f>+A3/$A$30</f>
        <v>1.1079297023358898</v>
      </c>
      <c r="D3" s="96"/>
      <c r="E3" s="93">
        <v>5110</v>
      </c>
      <c r="F3" s="72" t="s">
        <v>54</v>
      </c>
      <c r="G3" s="72" t="s">
        <v>0</v>
      </c>
      <c r="H3" s="7"/>
      <c r="I3" s="9">
        <v>147009.97</v>
      </c>
      <c r="J3" s="10"/>
      <c r="K3" s="3">
        <v>118154.36</v>
      </c>
      <c r="L3" s="4"/>
      <c r="M3" s="22">
        <v>131831.43</v>
      </c>
      <c r="N3" s="4"/>
      <c r="O3" s="3">
        <v>132611.54999999999</v>
      </c>
      <c r="P3" s="4"/>
      <c r="Q3" s="22"/>
      <c r="R3" s="4"/>
      <c r="S3" s="3"/>
      <c r="T3" s="4"/>
      <c r="U3" s="3">
        <v>142999.67999999999</v>
      </c>
      <c r="V3" s="4"/>
      <c r="W3" s="14">
        <v>143119.67999999999</v>
      </c>
      <c r="X3" s="4"/>
      <c r="Y3" s="3">
        <v>143209.68</v>
      </c>
      <c r="Z3" s="4"/>
      <c r="AA3" s="3">
        <v>147890.22</v>
      </c>
      <c r="AB3" s="4"/>
      <c r="AC3" s="3">
        <v>149477.39000000001</v>
      </c>
      <c r="AD3" s="4"/>
      <c r="AE3" s="3">
        <v>83990.51</v>
      </c>
      <c r="AF3" s="22"/>
      <c r="AG3" s="3">
        <v>141183.60999999999</v>
      </c>
      <c r="AH3" s="4"/>
      <c r="AI3" s="3">
        <v>67434.64</v>
      </c>
      <c r="AJ3" s="4"/>
      <c r="AK3" s="3">
        <v>84304.73</v>
      </c>
      <c r="AL3" s="4"/>
      <c r="AM3" s="3">
        <v>84440.28</v>
      </c>
      <c r="AN3" s="4"/>
      <c r="AO3" s="3">
        <v>84740.28</v>
      </c>
      <c r="AP3" s="4"/>
      <c r="AQ3" s="3">
        <v>84731.66</v>
      </c>
      <c r="AR3" s="4"/>
      <c r="AS3" s="3">
        <v>83661.91</v>
      </c>
      <c r="AT3" s="55"/>
      <c r="AU3" s="3">
        <v>84377.88</v>
      </c>
      <c r="AV3" s="4"/>
      <c r="AW3" s="3">
        <v>83670.92</v>
      </c>
      <c r="AX3" s="4"/>
      <c r="AY3" s="3">
        <v>82570.17</v>
      </c>
      <c r="AZ3" s="22"/>
      <c r="BA3" s="3">
        <v>84201.72</v>
      </c>
      <c r="BB3" s="4"/>
      <c r="BC3" s="3">
        <v>85281.66</v>
      </c>
      <c r="BD3" s="4"/>
      <c r="BE3" s="3">
        <v>85841.72</v>
      </c>
      <c r="BF3" s="4"/>
      <c r="BG3" s="3">
        <v>85921.72</v>
      </c>
      <c r="BH3" s="4"/>
      <c r="BI3" s="3">
        <v>86681.72</v>
      </c>
      <c r="BJ3" s="4"/>
      <c r="BK3" s="3">
        <v>86261.72</v>
      </c>
      <c r="BL3" s="4"/>
      <c r="BM3" s="3">
        <v>86956.2</v>
      </c>
      <c r="BN3" s="4"/>
      <c r="BO3" s="3">
        <v>87013.93</v>
      </c>
      <c r="BP3" s="4"/>
      <c r="BQ3" s="3">
        <v>86789.77</v>
      </c>
      <c r="BR3" s="4"/>
      <c r="BS3" s="3">
        <v>87785.55</v>
      </c>
      <c r="BT3" s="4"/>
      <c r="BU3" s="3">
        <v>87840.37</v>
      </c>
      <c r="BV3" s="4"/>
      <c r="BW3" s="3">
        <v>87917.49</v>
      </c>
      <c r="BX3" s="4"/>
      <c r="BY3" s="3">
        <v>88037.97</v>
      </c>
      <c r="BZ3" s="4"/>
      <c r="CA3" s="22"/>
      <c r="CB3" s="4"/>
      <c r="CC3" s="22"/>
      <c r="CD3" s="4"/>
      <c r="CE3" s="22"/>
      <c r="CF3" s="4"/>
      <c r="CG3" s="3">
        <v>88557.36</v>
      </c>
      <c r="CH3" s="4"/>
      <c r="CI3" s="3">
        <v>88666.9</v>
      </c>
      <c r="CJ3" s="4"/>
      <c r="CK3" s="22"/>
      <c r="CL3" s="4"/>
      <c r="CM3" s="3">
        <v>89050.77</v>
      </c>
      <c r="CN3" s="4"/>
      <c r="CO3" s="22">
        <v>89082.36</v>
      </c>
      <c r="CP3" s="4"/>
      <c r="CQ3" s="22">
        <v>89198.1</v>
      </c>
      <c r="CR3" s="4"/>
      <c r="CS3" s="22">
        <v>89220.98</v>
      </c>
      <c r="CT3" s="4"/>
      <c r="CU3" s="22">
        <v>89283.97</v>
      </c>
      <c r="CV3" s="4"/>
      <c r="CW3" s="22"/>
      <c r="CX3" s="4"/>
      <c r="CY3" s="22"/>
      <c r="CZ3" s="4"/>
      <c r="DA3" s="22"/>
      <c r="DB3" s="4"/>
      <c r="DC3" s="22"/>
      <c r="DD3" s="4"/>
      <c r="DE3" s="22"/>
      <c r="DF3" s="4"/>
      <c r="DG3" s="22"/>
      <c r="DH3" s="4"/>
      <c r="DI3" s="22"/>
      <c r="DJ3" s="4"/>
      <c r="DK3" s="22"/>
      <c r="DL3" s="4"/>
      <c r="DM3" s="3">
        <v>89884.21</v>
      </c>
      <c r="DN3" s="4"/>
      <c r="DO3" s="3">
        <v>89963.96</v>
      </c>
      <c r="DP3" s="4"/>
      <c r="DQ3" s="3">
        <v>89963.96</v>
      </c>
      <c r="DR3" s="4"/>
      <c r="DS3" s="3"/>
      <c r="DT3" s="4"/>
      <c r="DU3" s="3"/>
      <c r="DV3" s="4"/>
      <c r="DW3" s="3"/>
      <c r="DX3" s="4"/>
      <c r="DY3" s="3"/>
      <c r="DZ3" s="4"/>
      <c r="EA3" s="22">
        <v>90232.71</v>
      </c>
      <c r="EB3" s="4"/>
      <c r="EC3" s="22">
        <v>90282.36</v>
      </c>
      <c r="ED3" s="4"/>
      <c r="EE3" s="22">
        <v>90177.55</v>
      </c>
      <c r="EF3" s="4"/>
      <c r="EG3" s="22">
        <v>90232.71</v>
      </c>
      <c r="EH3" s="4"/>
      <c r="EI3" s="22">
        <v>90282.36</v>
      </c>
      <c r="EJ3" s="4"/>
      <c r="EK3" s="22">
        <v>90334.96</v>
      </c>
      <c r="EL3" s="4"/>
      <c r="EM3" s="3"/>
      <c r="EN3" s="4"/>
      <c r="EO3" s="3">
        <v>90409.31</v>
      </c>
      <c r="EP3" s="4"/>
      <c r="EQ3" s="3"/>
      <c r="ER3" s="4"/>
      <c r="ES3" s="22">
        <v>90471.02</v>
      </c>
      <c r="ET3" s="4"/>
      <c r="EU3" s="22">
        <v>90543.96</v>
      </c>
      <c r="EV3" s="4"/>
      <c r="EW3" s="22">
        <v>90567.62</v>
      </c>
      <c r="EX3" s="4"/>
      <c r="EY3" s="22">
        <v>90567.62</v>
      </c>
      <c r="EZ3" s="4"/>
      <c r="FA3" s="22"/>
      <c r="FB3" s="4"/>
      <c r="FC3" s="22">
        <v>90068.39</v>
      </c>
      <c r="FD3" s="4"/>
      <c r="FE3" s="22">
        <v>90638.45</v>
      </c>
      <c r="FF3" s="4"/>
      <c r="FG3" s="22">
        <v>90661.56</v>
      </c>
      <c r="FH3" s="4"/>
      <c r="FI3" s="22">
        <v>90910.44</v>
      </c>
      <c r="FJ3" s="4"/>
      <c r="FK3" s="22">
        <v>90866.12</v>
      </c>
      <c r="FL3" s="4"/>
      <c r="FM3" s="22"/>
      <c r="FN3" s="4"/>
      <c r="FO3" s="22"/>
      <c r="FP3" s="4"/>
      <c r="FQ3" s="22"/>
      <c r="FR3" s="4"/>
      <c r="FS3" s="22"/>
      <c r="FT3" s="4"/>
      <c r="FU3" s="22"/>
      <c r="FV3" s="4"/>
    </row>
    <row r="4" spans="1:178" x14ac:dyDescent="0.25">
      <c r="A4" s="3">
        <f t="shared" si="0"/>
        <v>541.29</v>
      </c>
      <c r="B4" s="3"/>
      <c r="C4" s="97">
        <f t="shared" ref="C4:C10" si="1">+A4/$A$30</f>
        <v>1.0543332503479368E-4</v>
      </c>
      <c r="D4" s="91"/>
      <c r="E4" s="94">
        <v>5117</v>
      </c>
      <c r="F4" s="69" t="s">
        <v>54</v>
      </c>
      <c r="G4" s="69" t="s">
        <v>1</v>
      </c>
      <c r="H4" s="12"/>
      <c r="I4" s="3">
        <v>-25</v>
      </c>
      <c r="J4" s="4"/>
      <c r="K4" s="3">
        <v>-25</v>
      </c>
      <c r="L4" s="4"/>
      <c r="M4" s="22">
        <v>29</v>
      </c>
      <c r="N4" s="4"/>
      <c r="O4" s="3">
        <v>69</v>
      </c>
      <c r="P4" s="4"/>
      <c r="Q4" s="22"/>
      <c r="R4" s="4"/>
      <c r="S4" s="3"/>
      <c r="T4" s="4"/>
      <c r="U4" s="3">
        <v>55.29</v>
      </c>
      <c r="V4" s="4"/>
      <c r="W4" s="14">
        <v>77</v>
      </c>
      <c r="X4" s="4"/>
      <c r="Y4" s="3">
        <v>-298</v>
      </c>
      <c r="Z4" s="4"/>
      <c r="AA4" s="3">
        <v>77</v>
      </c>
      <c r="AB4" s="4"/>
      <c r="AC4" s="3">
        <v>85</v>
      </c>
      <c r="AD4" s="4"/>
      <c r="AE4" s="3">
        <v>40</v>
      </c>
      <c r="AF4" s="22"/>
      <c r="AG4" s="3">
        <v>40</v>
      </c>
      <c r="AH4" s="4"/>
      <c r="AI4" s="3">
        <v>20</v>
      </c>
      <c r="AJ4" s="4"/>
      <c r="AK4" s="3">
        <v>40</v>
      </c>
      <c r="AL4" s="4"/>
      <c r="AM4" s="3">
        <v>40</v>
      </c>
      <c r="AN4" s="4"/>
      <c r="AO4" s="3">
        <v>40</v>
      </c>
      <c r="AP4" s="4"/>
      <c r="AQ4" s="3">
        <v>40</v>
      </c>
      <c r="AR4" s="4"/>
      <c r="AS4" s="3">
        <v>40</v>
      </c>
      <c r="AT4" s="55"/>
      <c r="AU4" s="3">
        <v>40</v>
      </c>
      <c r="AV4" s="4"/>
      <c r="AW4" s="3">
        <v>40</v>
      </c>
      <c r="AX4" s="4"/>
      <c r="AY4" s="3">
        <v>40</v>
      </c>
      <c r="AZ4" s="22"/>
      <c r="BA4" s="3">
        <v>40</v>
      </c>
      <c r="BB4" s="4"/>
      <c r="BC4" s="3">
        <v>40</v>
      </c>
      <c r="BD4" s="4"/>
      <c r="BE4" s="3">
        <v>40</v>
      </c>
      <c r="BF4" s="4"/>
      <c r="BG4" s="3">
        <v>40</v>
      </c>
      <c r="BH4" s="4"/>
      <c r="BI4" s="3">
        <v>40</v>
      </c>
      <c r="BJ4" s="4"/>
      <c r="BK4" s="3">
        <v>40</v>
      </c>
      <c r="BL4" s="4"/>
      <c r="BM4" s="3">
        <v>40</v>
      </c>
      <c r="BN4" s="4"/>
      <c r="BO4" s="3">
        <v>40</v>
      </c>
      <c r="BP4" s="4"/>
      <c r="BQ4" s="3">
        <v>40</v>
      </c>
      <c r="BR4" s="4"/>
      <c r="BS4" s="3">
        <v>30</v>
      </c>
      <c r="BT4" s="4"/>
      <c r="BU4" s="3">
        <v>130</v>
      </c>
      <c r="BV4" s="4"/>
      <c r="BW4" s="3">
        <v>30</v>
      </c>
      <c r="BX4" s="4"/>
      <c r="BY4" s="3">
        <v>30</v>
      </c>
      <c r="BZ4" s="4"/>
      <c r="CA4" s="22"/>
      <c r="CB4" s="4"/>
      <c r="CC4" s="22"/>
      <c r="CD4" s="4"/>
      <c r="CE4" s="22"/>
      <c r="CF4" s="4"/>
      <c r="CG4" s="3">
        <v>-1212</v>
      </c>
      <c r="CH4" s="4"/>
      <c r="CI4" s="3">
        <v>87</v>
      </c>
      <c r="CJ4" s="4"/>
      <c r="CK4" s="22"/>
      <c r="CL4" s="4"/>
      <c r="CM4" s="3">
        <v>30</v>
      </c>
      <c r="CN4" s="4"/>
      <c r="CO4" s="22">
        <v>30</v>
      </c>
      <c r="CP4" s="4"/>
      <c r="CQ4" s="22">
        <v>30</v>
      </c>
      <c r="CR4" s="4"/>
      <c r="CS4" s="22">
        <v>30</v>
      </c>
      <c r="CT4" s="4"/>
      <c r="CU4" s="22">
        <v>30</v>
      </c>
      <c r="CV4" s="4"/>
      <c r="CW4" s="22"/>
      <c r="CX4" s="4"/>
      <c r="CY4" s="22"/>
      <c r="CZ4" s="4"/>
      <c r="DA4" s="22"/>
      <c r="DB4" s="4"/>
      <c r="DC4" s="22"/>
      <c r="DD4" s="4"/>
      <c r="DE4" s="22"/>
      <c r="DF4" s="4"/>
      <c r="DG4" s="22"/>
      <c r="DH4" s="4"/>
      <c r="DI4" s="22"/>
      <c r="DJ4" s="4"/>
      <c r="DK4" s="22"/>
      <c r="DL4" s="4"/>
      <c r="DM4" s="3">
        <v>30</v>
      </c>
      <c r="DN4" s="4"/>
      <c r="DO4" s="3">
        <v>30</v>
      </c>
      <c r="DP4" s="4"/>
      <c r="DQ4" s="3">
        <v>30</v>
      </c>
      <c r="DR4" s="4"/>
      <c r="DS4" s="3"/>
      <c r="DT4" s="4"/>
      <c r="DU4" s="3"/>
      <c r="DV4" s="4"/>
      <c r="DW4" s="3"/>
      <c r="DX4" s="4"/>
      <c r="DY4" s="3"/>
      <c r="DZ4" s="4"/>
      <c r="EA4" s="22">
        <v>22</v>
      </c>
      <c r="EB4" s="4"/>
      <c r="EC4" s="22">
        <v>22</v>
      </c>
      <c r="ED4" s="4"/>
      <c r="EE4" s="22">
        <v>22</v>
      </c>
      <c r="EF4" s="4"/>
      <c r="EG4" s="22">
        <v>22</v>
      </c>
      <c r="EH4" s="4"/>
      <c r="EI4" s="22">
        <v>22</v>
      </c>
      <c r="EJ4" s="4"/>
      <c r="EK4" s="22">
        <v>22</v>
      </c>
      <c r="EL4" s="4"/>
      <c r="EM4" s="3"/>
      <c r="EN4" s="4"/>
      <c r="EO4" s="3">
        <v>22</v>
      </c>
      <c r="EP4" s="4"/>
      <c r="EQ4" s="3"/>
      <c r="ER4" s="4"/>
      <c r="ES4" s="22">
        <v>22</v>
      </c>
      <c r="ET4" s="4"/>
      <c r="EU4" s="22">
        <v>22</v>
      </c>
      <c r="EV4" s="4"/>
      <c r="EW4" s="22">
        <v>22</v>
      </c>
      <c r="EX4" s="4"/>
      <c r="EY4" s="22">
        <v>22</v>
      </c>
      <c r="EZ4" s="4"/>
      <c r="FA4" s="22"/>
      <c r="FB4" s="4"/>
      <c r="FC4" s="22">
        <v>72</v>
      </c>
      <c r="FD4" s="4"/>
      <c r="FE4" s="22">
        <v>17</v>
      </c>
      <c r="FF4" s="4"/>
      <c r="FG4" s="22">
        <v>17</v>
      </c>
      <c r="FH4" s="4"/>
      <c r="FI4" s="22">
        <v>17</v>
      </c>
      <c r="FJ4" s="4"/>
      <c r="FK4" s="22">
        <v>17</v>
      </c>
      <c r="FL4" s="4"/>
      <c r="FM4" s="22"/>
      <c r="FN4" s="4"/>
      <c r="FO4" s="22"/>
      <c r="FP4" s="4"/>
      <c r="FQ4" s="22"/>
      <c r="FR4" s="4"/>
      <c r="FS4" s="22"/>
      <c r="FT4" s="4"/>
      <c r="FU4" s="22"/>
      <c r="FV4" s="4"/>
    </row>
    <row r="5" spans="1:178" x14ac:dyDescent="0.25">
      <c r="A5" s="3">
        <f t="shared" si="0"/>
        <v>-70241.929999999993</v>
      </c>
      <c r="B5" s="3"/>
      <c r="C5" s="97">
        <f t="shared" si="1"/>
        <v>-1.3681834574370902E-2</v>
      </c>
      <c r="D5" s="91"/>
      <c r="E5" s="94">
        <v>5133</v>
      </c>
      <c r="F5" s="69" t="s">
        <v>54</v>
      </c>
      <c r="G5" s="69" t="s">
        <v>138</v>
      </c>
      <c r="H5" s="12"/>
      <c r="I5" s="3"/>
      <c r="J5" s="4"/>
      <c r="K5" s="3"/>
      <c r="L5" s="4"/>
      <c r="M5" s="22">
        <v>2768.07</v>
      </c>
      <c r="N5" s="4"/>
      <c r="O5" s="3">
        <v>-1232.81</v>
      </c>
      <c r="P5" s="4"/>
      <c r="Q5" s="22"/>
      <c r="R5" s="4"/>
      <c r="S5" s="3"/>
      <c r="T5" s="4"/>
      <c r="U5" s="3">
        <v>-1940.78</v>
      </c>
      <c r="V5" s="4"/>
      <c r="W5" s="14">
        <v>-1940.78</v>
      </c>
      <c r="X5" s="4"/>
      <c r="Y5" s="3">
        <v>-1940.78</v>
      </c>
      <c r="Z5" s="4"/>
      <c r="AA5" s="3">
        <v>-2477.54</v>
      </c>
      <c r="AB5" s="4"/>
      <c r="AC5" s="3">
        <v>-3086.01</v>
      </c>
      <c r="AD5" s="4"/>
      <c r="AE5" s="3">
        <v>-1109.7</v>
      </c>
      <c r="AF5" s="22"/>
      <c r="AG5" s="3">
        <v>-1109.7</v>
      </c>
      <c r="AH5" s="4"/>
      <c r="AI5" s="3">
        <v>-1819.89</v>
      </c>
      <c r="AJ5" s="4"/>
      <c r="AK5" s="3">
        <v>-1109.7</v>
      </c>
      <c r="AL5" s="4"/>
      <c r="AM5" s="3">
        <v>-1109.7</v>
      </c>
      <c r="AN5" s="4"/>
      <c r="AO5" s="3">
        <v>-1109.7</v>
      </c>
      <c r="AP5" s="4"/>
      <c r="AQ5" s="3">
        <v>-1109.7</v>
      </c>
      <c r="AR5" s="4"/>
      <c r="AS5" s="3">
        <v>-1441.86</v>
      </c>
      <c r="AT5" s="55"/>
      <c r="AU5" s="3">
        <v>-1137.3800000000001</v>
      </c>
      <c r="AV5" s="4"/>
      <c r="AW5" s="3">
        <v>-1137.3800000000001</v>
      </c>
      <c r="AX5" s="4"/>
      <c r="AY5" s="3">
        <v>-1885.18</v>
      </c>
      <c r="AZ5" s="22"/>
      <c r="BA5" s="52">
        <v>6018.04</v>
      </c>
      <c r="BB5" s="4"/>
      <c r="BC5" s="3">
        <v>-1212.1600000000001</v>
      </c>
      <c r="BD5" s="4"/>
      <c r="BE5" s="3">
        <v>-1212.1600000000001</v>
      </c>
      <c r="BF5" s="4"/>
      <c r="BG5" s="3">
        <v>-1212.1600000000001</v>
      </c>
      <c r="BH5" s="4"/>
      <c r="BI5" s="3">
        <v>-1567.27</v>
      </c>
      <c r="BJ5" s="4"/>
      <c r="BK5" s="3">
        <v>-1447.27</v>
      </c>
      <c r="BL5" s="4"/>
      <c r="BM5" s="3">
        <v>-1447.27</v>
      </c>
      <c r="BN5" s="4"/>
      <c r="BO5" s="3">
        <v>-1447.27</v>
      </c>
      <c r="BP5" s="4"/>
      <c r="BQ5" s="3">
        <v>-1495.6</v>
      </c>
      <c r="BR5" s="4"/>
      <c r="BS5" s="3">
        <v>-2624.47</v>
      </c>
      <c r="BT5" s="4"/>
      <c r="BU5" s="3">
        <v>-1543.25</v>
      </c>
      <c r="BV5" s="4"/>
      <c r="BW5" s="3">
        <v>-1543.25</v>
      </c>
      <c r="BX5" s="4"/>
      <c r="BY5" s="3">
        <v>-1543.25</v>
      </c>
      <c r="BZ5" s="4"/>
      <c r="CA5" s="22"/>
      <c r="CB5" s="4"/>
      <c r="CC5" s="22"/>
      <c r="CD5" s="4"/>
      <c r="CE5" s="22"/>
      <c r="CF5" s="4"/>
      <c r="CG5" s="3">
        <v>-1568.76</v>
      </c>
      <c r="CH5" s="4"/>
      <c r="CI5" s="3">
        <v>-1624.17</v>
      </c>
      <c r="CJ5" s="4"/>
      <c r="CK5" s="22"/>
      <c r="CL5" s="4"/>
      <c r="CM5" s="3">
        <v>-1824.09</v>
      </c>
      <c r="CN5" s="4"/>
      <c r="CO5" s="22">
        <v>-1704.57</v>
      </c>
      <c r="CP5" s="4"/>
      <c r="CQ5" s="22">
        <v>-1704.57</v>
      </c>
      <c r="CR5" s="4"/>
      <c r="CS5" s="22">
        <v>-1664.57</v>
      </c>
      <c r="CT5" s="4"/>
      <c r="CU5" s="22">
        <v>-1664.57</v>
      </c>
      <c r="CV5" s="4"/>
      <c r="CW5" s="22"/>
      <c r="CX5" s="4"/>
      <c r="CY5" s="22"/>
      <c r="CZ5" s="4"/>
      <c r="DA5" s="22"/>
      <c r="DB5" s="4"/>
      <c r="DC5" s="22"/>
      <c r="DD5" s="4"/>
      <c r="DE5" s="22"/>
      <c r="DF5" s="4"/>
      <c r="DG5" s="22"/>
      <c r="DH5" s="4"/>
      <c r="DI5" s="22"/>
      <c r="DJ5" s="4"/>
      <c r="DK5" s="22"/>
      <c r="DL5" s="4"/>
      <c r="DM5" s="3">
        <v>-1693.95</v>
      </c>
      <c r="DN5" s="4"/>
      <c r="DO5" s="3">
        <v>-1522.54</v>
      </c>
      <c r="DP5" s="4"/>
      <c r="DQ5" s="3">
        <v>-1522.54</v>
      </c>
      <c r="DR5" s="4"/>
      <c r="DS5" s="3"/>
      <c r="DT5" s="4"/>
      <c r="DU5" s="3"/>
      <c r="DV5" s="4"/>
      <c r="DW5" s="3"/>
      <c r="DX5" s="4"/>
      <c r="DY5" s="3"/>
      <c r="DZ5" s="4"/>
      <c r="EA5" s="22">
        <v>-1326.62</v>
      </c>
      <c r="EB5" s="4"/>
      <c r="EC5" s="22">
        <v>-1803.73</v>
      </c>
      <c r="ED5" s="4"/>
      <c r="EE5" s="22">
        <v>-759.38</v>
      </c>
      <c r="EF5" s="4"/>
      <c r="EG5" s="22">
        <v>-1326.62</v>
      </c>
      <c r="EH5" s="4"/>
      <c r="EI5" s="22">
        <v>-1803.73</v>
      </c>
      <c r="EJ5" s="4"/>
      <c r="EK5" s="22">
        <v>-1215.5999999999999</v>
      </c>
      <c r="EL5" s="4"/>
      <c r="EM5" s="3"/>
      <c r="EN5" s="4"/>
      <c r="EO5" s="3">
        <v>-1399.9</v>
      </c>
      <c r="EP5" s="4"/>
      <c r="EQ5" s="3"/>
      <c r="ER5" s="4"/>
      <c r="ES5" s="22">
        <v>-1399.9</v>
      </c>
      <c r="ET5" s="4"/>
      <c r="EU5" s="22">
        <v>-184.78</v>
      </c>
      <c r="EV5" s="4"/>
      <c r="EW5" s="22">
        <v>-3771.68</v>
      </c>
      <c r="EX5" s="4"/>
      <c r="EY5" s="22">
        <v>-1628.24</v>
      </c>
      <c r="EZ5" s="4"/>
      <c r="FA5" s="22"/>
      <c r="FB5" s="4"/>
      <c r="FC5" s="22">
        <v>-1356.56</v>
      </c>
      <c r="FD5" s="4"/>
      <c r="FE5" s="22">
        <v>4348.72</v>
      </c>
      <c r="FF5" s="4"/>
      <c r="FG5" s="22">
        <v>-1356.56</v>
      </c>
      <c r="FH5" s="4"/>
      <c r="FI5" s="22">
        <v>-1257.1199999999999</v>
      </c>
      <c r="FJ5" s="4"/>
      <c r="FK5" s="22">
        <v>-1298.04</v>
      </c>
      <c r="FL5" s="4"/>
      <c r="FM5" s="22"/>
      <c r="FN5" s="4"/>
      <c r="FO5" s="22"/>
      <c r="FP5" s="4"/>
      <c r="FQ5" s="22"/>
      <c r="FR5" s="4"/>
      <c r="FS5" s="22"/>
      <c r="FT5" s="4"/>
      <c r="FU5" s="22"/>
      <c r="FV5" s="4"/>
    </row>
    <row r="6" spans="1:178" x14ac:dyDescent="0.25">
      <c r="A6" s="3">
        <f t="shared" si="0"/>
        <v>62822.359999999986</v>
      </c>
      <c r="B6" s="3"/>
      <c r="C6" s="97">
        <f t="shared" si="1"/>
        <v>1.2236638957551072E-2</v>
      </c>
      <c r="D6" s="91"/>
      <c r="E6" s="94">
        <v>5192</v>
      </c>
      <c r="F6" s="69" t="s">
        <v>54</v>
      </c>
      <c r="G6" s="69" t="s">
        <v>2</v>
      </c>
      <c r="H6" s="12"/>
      <c r="I6" s="3"/>
      <c r="J6" s="4"/>
      <c r="K6" s="3">
        <v>2817.75</v>
      </c>
      <c r="L6" s="4"/>
      <c r="M6" s="22">
        <v>283.25</v>
      </c>
      <c r="N6" s="4"/>
      <c r="O6" s="40">
        <v>254.46</v>
      </c>
      <c r="P6" s="4"/>
      <c r="Q6" s="22"/>
      <c r="R6" s="4"/>
      <c r="S6" s="3"/>
      <c r="T6" s="4"/>
      <c r="U6" s="3">
        <v>947.5</v>
      </c>
      <c r="V6" s="4"/>
      <c r="W6" s="14">
        <v>892.5</v>
      </c>
      <c r="X6" s="4"/>
      <c r="Y6" s="3">
        <v>1360</v>
      </c>
      <c r="Z6" s="4"/>
      <c r="AA6" s="3">
        <v>1127.5</v>
      </c>
      <c r="AB6" s="4"/>
      <c r="AC6" s="3">
        <v>1205</v>
      </c>
      <c r="AD6" s="4"/>
      <c r="AE6" s="3">
        <v>1430</v>
      </c>
      <c r="AF6" s="22"/>
      <c r="AG6" s="3">
        <v>1260</v>
      </c>
      <c r="AH6" s="4"/>
      <c r="AI6" s="3"/>
      <c r="AJ6" s="4"/>
      <c r="AK6" s="3">
        <v>0</v>
      </c>
      <c r="AL6" s="4"/>
      <c r="AM6" s="3">
        <v>0</v>
      </c>
      <c r="AN6" s="4"/>
      <c r="AO6" s="3">
        <v>1434.88</v>
      </c>
      <c r="AP6" s="4"/>
      <c r="AQ6" s="3">
        <v>1079.8800000000001</v>
      </c>
      <c r="AR6" s="4"/>
      <c r="AS6" s="3">
        <v>2387.5</v>
      </c>
      <c r="AT6" s="55"/>
      <c r="AU6" s="3">
        <v>0</v>
      </c>
      <c r="AV6" s="4"/>
      <c r="AW6" s="3">
        <v>1246</v>
      </c>
      <c r="AX6" s="4"/>
      <c r="AY6" s="3"/>
      <c r="AZ6" s="22"/>
      <c r="BA6" s="40">
        <v>2955</v>
      </c>
      <c r="BB6" s="4"/>
      <c r="BC6" s="3">
        <v>1222.25</v>
      </c>
      <c r="BD6" s="4"/>
      <c r="BE6" s="3">
        <v>0</v>
      </c>
      <c r="BF6" s="4"/>
      <c r="BG6" s="3">
        <v>1290</v>
      </c>
      <c r="BH6" s="4"/>
      <c r="BI6" s="3">
        <v>1685.75</v>
      </c>
      <c r="BJ6" s="4"/>
      <c r="BK6" s="3"/>
      <c r="BL6" s="4"/>
      <c r="BM6" s="3">
        <v>1382.5</v>
      </c>
      <c r="BN6" s="4"/>
      <c r="BO6" s="3">
        <v>0</v>
      </c>
      <c r="BP6" s="4"/>
      <c r="BQ6" s="3">
        <v>4271.63</v>
      </c>
      <c r="BR6" s="4"/>
      <c r="BS6" s="3">
        <v>0</v>
      </c>
      <c r="BT6" s="4"/>
      <c r="BU6" s="3">
        <v>0</v>
      </c>
      <c r="BV6" s="4"/>
      <c r="BW6" s="3">
        <v>3024.13</v>
      </c>
      <c r="BX6" s="4"/>
      <c r="BY6" s="3">
        <v>0</v>
      </c>
      <c r="BZ6" s="4"/>
      <c r="CA6" s="22"/>
      <c r="CB6" s="4"/>
      <c r="CC6" s="22"/>
      <c r="CD6" s="4"/>
      <c r="CE6" s="22"/>
      <c r="CF6" s="4"/>
      <c r="CG6" s="3">
        <v>0</v>
      </c>
      <c r="CH6" s="4"/>
      <c r="CI6" s="3">
        <v>2900</v>
      </c>
      <c r="CJ6" s="4"/>
      <c r="CK6" s="22"/>
      <c r="CL6" s="4"/>
      <c r="CM6" s="3">
        <v>0</v>
      </c>
      <c r="CN6" s="4"/>
      <c r="CO6" s="22">
        <v>1420</v>
      </c>
      <c r="CP6" s="4"/>
      <c r="CQ6" s="22">
        <v>2082.5</v>
      </c>
      <c r="CR6" s="4"/>
      <c r="CS6" s="22">
        <v>952.5</v>
      </c>
      <c r="CT6" s="4"/>
      <c r="CU6" s="22"/>
      <c r="CV6" s="4"/>
      <c r="CW6" s="22"/>
      <c r="CX6" s="4"/>
      <c r="CY6" s="22"/>
      <c r="CZ6" s="4"/>
      <c r="DA6" s="22"/>
      <c r="DB6" s="4"/>
      <c r="DC6" s="22"/>
      <c r="DD6" s="4"/>
      <c r="DE6" s="22"/>
      <c r="DF6" s="4"/>
      <c r="DG6" s="22"/>
      <c r="DH6" s="4"/>
      <c r="DI6" s="22"/>
      <c r="DJ6" s="4"/>
      <c r="DK6" s="22"/>
      <c r="DL6" s="4"/>
      <c r="DM6" s="3">
        <v>0</v>
      </c>
      <c r="DN6" s="4"/>
      <c r="DO6" s="3">
        <v>1882.38</v>
      </c>
      <c r="DP6" s="4"/>
      <c r="DQ6" s="3">
        <v>1970</v>
      </c>
      <c r="DR6" s="4"/>
      <c r="DS6" s="3"/>
      <c r="DT6" s="4"/>
      <c r="DU6" s="3"/>
      <c r="DV6" s="4"/>
      <c r="DW6" s="3"/>
      <c r="DX6" s="4"/>
      <c r="DY6" s="3"/>
      <c r="DZ6" s="4"/>
      <c r="EA6" s="22">
        <v>1660.5</v>
      </c>
      <c r="EB6" s="4"/>
      <c r="EC6" s="22">
        <v>1189.1300000000001</v>
      </c>
      <c r="ED6" s="4"/>
      <c r="EE6" s="22">
        <v>575</v>
      </c>
      <c r="EF6" s="4"/>
      <c r="EG6" s="22">
        <v>1660.5</v>
      </c>
      <c r="EH6" s="4"/>
      <c r="EI6" s="22">
        <v>1189.1300000000001</v>
      </c>
      <c r="EJ6" s="4"/>
      <c r="EK6" s="22">
        <v>1051.5</v>
      </c>
      <c r="EL6" s="4"/>
      <c r="EM6" s="3"/>
      <c r="EN6" s="4"/>
      <c r="EO6" s="3">
        <v>922.75</v>
      </c>
      <c r="EP6" s="4"/>
      <c r="EQ6" s="3"/>
      <c r="ER6" s="4"/>
      <c r="ES6" s="22">
        <v>995.5</v>
      </c>
      <c r="ET6" s="4"/>
      <c r="EU6" s="22">
        <v>1059.6300000000001</v>
      </c>
      <c r="EV6" s="4"/>
      <c r="EW6" s="22">
        <v>1048.75</v>
      </c>
      <c r="EX6" s="4"/>
      <c r="EY6" s="22">
        <v>1047.3499999999999</v>
      </c>
      <c r="EZ6" s="4"/>
      <c r="FA6" s="22"/>
      <c r="FB6" s="4"/>
      <c r="FC6" s="22">
        <v>1208</v>
      </c>
      <c r="FD6" s="4"/>
      <c r="FE6" s="22">
        <v>2408.7800000000002</v>
      </c>
      <c r="FF6" s="4"/>
      <c r="FG6" s="22"/>
      <c r="FH6" s="4"/>
      <c r="FI6" s="22">
        <v>1094.28</v>
      </c>
      <c r="FJ6" s="4"/>
      <c r="FK6" s="22">
        <v>946.7</v>
      </c>
      <c r="FL6" s="4"/>
      <c r="FM6" s="22"/>
      <c r="FN6" s="4"/>
      <c r="FO6" s="22"/>
      <c r="FP6" s="4"/>
      <c r="FQ6" s="22"/>
      <c r="FR6" s="4"/>
      <c r="FS6" s="22"/>
      <c r="FT6" s="4"/>
      <c r="FU6" s="22"/>
      <c r="FV6" s="4"/>
    </row>
    <row r="7" spans="1:178" x14ac:dyDescent="0.25">
      <c r="A7" s="3">
        <f t="shared" si="0"/>
        <v>-84440.840000000026</v>
      </c>
      <c r="B7" s="3"/>
      <c r="C7" s="97">
        <f t="shared" si="1"/>
        <v>-1.6447520792793165E-2</v>
      </c>
      <c r="D7" s="91"/>
      <c r="E7" s="94">
        <v>5120</v>
      </c>
      <c r="F7" s="69" t="s">
        <v>54</v>
      </c>
      <c r="G7" s="69" t="s">
        <v>3</v>
      </c>
      <c r="H7" s="12"/>
      <c r="I7" s="3"/>
      <c r="J7" s="4"/>
      <c r="K7" s="40">
        <v>-2816.06</v>
      </c>
      <c r="L7" s="4"/>
      <c r="M7" s="22">
        <v>-3935.38</v>
      </c>
      <c r="N7" s="4"/>
      <c r="O7" s="40">
        <v>-2839.14</v>
      </c>
      <c r="P7" s="4"/>
      <c r="Q7" s="22"/>
      <c r="R7" s="4"/>
      <c r="S7" s="3"/>
      <c r="T7" s="4"/>
      <c r="U7" s="3">
        <v>-1518.9</v>
      </c>
      <c r="V7" s="4"/>
      <c r="W7" s="14">
        <v>-3468.9</v>
      </c>
      <c r="X7" s="4"/>
      <c r="Y7" s="3">
        <v>-5078.82</v>
      </c>
      <c r="Z7" s="4"/>
      <c r="AA7" s="3">
        <v>-2177.6</v>
      </c>
      <c r="AB7" s="4"/>
      <c r="AC7" s="3">
        <v>-844.6</v>
      </c>
      <c r="AD7" s="4"/>
      <c r="AE7" s="3">
        <v>-207.09</v>
      </c>
      <c r="AF7" s="22"/>
      <c r="AG7" s="3">
        <v>-207.09</v>
      </c>
      <c r="AH7" s="4"/>
      <c r="AI7" s="3">
        <v>-2221.5100000000002</v>
      </c>
      <c r="AJ7" s="4"/>
      <c r="AK7" s="3">
        <v>-1299.79</v>
      </c>
      <c r="AL7" s="4"/>
      <c r="AM7" s="3">
        <v>-3601.36</v>
      </c>
      <c r="AN7" s="4"/>
      <c r="AO7" s="3">
        <v>-1866.86</v>
      </c>
      <c r="AP7" s="4"/>
      <c r="AQ7" s="3">
        <v>-296.86</v>
      </c>
      <c r="AR7" s="4"/>
      <c r="AS7" s="3">
        <v>-1422.04</v>
      </c>
      <c r="AT7" s="55"/>
      <c r="AU7" s="3">
        <v>-296.86</v>
      </c>
      <c r="AV7" s="4"/>
      <c r="AW7" s="3">
        <v>-296.86</v>
      </c>
      <c r="AX7" s="4"/>
      <c r="AY7" s="3">
        <v>-296.86</v>
      </c>
      <c r="AZ7" s="22"/>
      <c r="BA7" s="3">
        <v>-296.86</v>
      </c>
      <c r="BB7" s="4"/>
      <c r="BC7" s="3">
        <v>-880.94</v>
      </c>
      <c r="BD7" s="4"/>
      <c r="BE7" s="3">
        <v>-496.86</v>
      </c>
      <c r="BF7" s="4"/>
      <c r="BG7" s="3">
        <v>-296.86</v>
      </c>
      <c r="BH7" s="4"/>
      <c r="BI7" s="3">
        <v>-296.86</v>
      </c>
      <c r="BJ7" s="4"/>
      <c r="BK7" s="3">
        <v>-576.73</v>
      </c>
      <c r="BL7" s="4"/>
      <c r="BM7" s="3">
        <v>-1340.86</v>
      </c>
      <c r="BN7" s="4"/>
      <c r="BO7" s="3">
        <v>-296.86</v>
      </c>
      <c r="BP7" s="4"/>
      <c r="BQ7" s="3">
        <v>-296.86</v>
      </c>
      <c r="BR7" s="4"/>
      <c r="BS7" s="3">
        <v>-296.86</v>
      </c>
      <c r="BT7" s="4"/>
      <c r="BU7" s="3">
        <v>-1206.83</v>
      </c>
      <c r="BV7" s="4"/>
      <c r="BW7" s="3">
        <v>-296.86</v>
      </c>
      <c r="BX7" s="4"/>
      <c r="BY7" s="3">
        <v>-296.86</v>
      </c>
      <c r="BZ7" s="4"/>
      <c r="CA7" s="22"/>
      <c r="CB7" s="4"/>
      <c r="CC7" s="22"/>
      <c r="CD7" s="4"/>
      <c r="CE7" s="22"/>
      <c r="CF7" s="4"/>
      <c r="CG7" s="3">
        <v>-296.36</v>
      </c>
      <c r="CH7" s="4"/>
      <c r="CI7" s="3">
        <v>-387.49</v>
      </c>
      <c r="CJ7" s="4"/>
      <c r="CK7" s="22"/>
      <c r="CL7" s="4"/>
      <c r="CM7" s="3">
        <v>-296.86</v>
      </c>
      <c r="CN7" s="4"/>
      <c r="CO7" s="22">
        <v>-321.86</v>
      </c>
      <c r="CP7" s="4"/>
      <c r="CQ7" s="22">
        <v>-321.86</v>
      </c>
      <c r="CR7" s="4"/>
      <c r="CS7" s="22">
        <v>-1783.02</v>
      </c>
      <c r="CT7" s="4"/>
      <c r="CU7" s="22">
        <v>-321.86</v>
      </c>
      <c r="CV7" s="4"/>
      <c r="CW7" s="22"/>
      <c r="CX7" s="4"/>
      <c r="CY7" s="22"/>
      <c r="CZ7" s="4"/>
      <c r="DA7" s="22"/>
      <c r="DB7" s="4"/>
      <c r="DC7" s="22"/>
      <c r="DD7" s="4"/>
      <c r="DE7" s="22"/>
      <c r="DF7" s="4"/>
      <c r="DG7" s="22"/>
      <c r="DH7" s="4"/>
      <c r="DI7" s="22"/>
      <c r="DJ7" s="4"/>
      <c r="DK7" s="22"/>
      <c r="DL7" s="4"/>
      <c r="DM7" s="3">
        <v>-804.53</v>
      </c>
      <c r="DN7" s="4"/>
      <c r="DO7" s="3">
        <v>-2217.31</v>
      </c>
      <c r="DP7" s="4"/>
      <c r="DQ7" s="3">
        <v>-2016.86</v>
      </c>
      <c r="DR7" s="4"/>
      <c r="DS7" s="3"/>
      <c r="DT7" s="4"/>
      <c r="DU7" s="3"/>
      <c r="DV7" s="4"/>
      <c r="DW7" s="3"/>
      <c r="DX7" s="4"/>
      <c r="DY7" s="3"/>
      <c r="DZ7" s="4"/>
      <c r="EA7" s="22">
        <v>-1946.66</v>
      </c>
      <c r="EB7" s="4"/>
      <c r="EC7" s="22">
        <v>-321.86</v>
      </c>
      <c r="ED7" s="4"/>
      <c r="EE7" s="22">
        <v>-321.86</v>
      </c>
      <c r="EF7" s="4"/>
      <c r="EG7" s="22">
        <v>-1946.66</v>
      </c>
      <c r="EH7" s="4"/>
      <c r="EI7" s="22">
        <v>-321.86</v>
      </c>
      <c r="EJ7" s="4"/>
      <c r="EK7" s="22">
        <v>-321.86</v>
      </c>
      <c r="EL7" s="4"/>
      <c r="EM7" s="3"/>
      <c r="EN7" s="4"/>
      <c r="EO7" s="3">
        <v>-28.36</v>
      </c>
      <c r="EP7" s="4"/>
      <c r="EQ7" s="3"/>
      <c r="ER7" s="4"/>
      <c r="ES7" s="22">
        <v>-321.86</v>
      </c>
      <c r="ET7" s="4"/>
      <c r="EU7" s="22">
        <v>-321.86</v>
      </c>
      <c r="EV7" s="4"/>
      <c r="EW7" s="22">
        <v>-321.86</v>
      </c>
      <c r="EX7" s="4"/>
      <c r="EY7" s="22">
        <v>-321.86</v>
      </c>
      <c r="EZ7" s="4"/>
      <c r="FA7" s="22"/>
      <c r="FB7" s="4"/>
      <c r="FC7" s="22">
        <v>-321.86</v>
      </c>
      <c r="FD7" s="4"/>
      <c r="FE7" s="22">
        <v>-301.01</v>
      </c>
      <c r="FF7" s="4"/>
      <c r="FG7" s="22">
        <v>-296.86</v>
      </c>
      <c r="FH7" s="4"/>
      <c r="FI7" s="22">
        <v>-1116.8599999999999</v>
      </c>
      <c r="FJ7" s="4"/>
      <c r="FK7" s="22">
        <v>-25570</v>
      </c>
      <c r="FL7" s="4"/>
      <c r="FM7" s="22"/>
      <c r="FN7" s="4"/>
      <c r="FO7" s="22"/>
      <c r="FP7" s="4"/>
      <c r="FQ7" s="22"/>
      <c r="FR7" s="4"/>
      <c r="FS7" s="22"/>
      <c r="FT7" s="4"/>
      <c r="FU7" s="22"/>
      <c r="FV7" s="4"/>
    </row>
    <row r="8" spans="1:178" x14ac:dyDescent="0.25">
      <c r="A8" s="3">
        <f t="shared" si="0"/>
        <v>-793234.02</v>
      </c>
      <c r="B8" s="3"/>
      <c r="C8" s="97">
        <f t="shared" si="1"/>
        <v>-0.15450738099598374</v>
      </c>
      <c r="D8" s="91"/>
      <c r="E8" s="94">
        <v>5220</v>
      </c>
      <c r="F8" s="69" t="s">
        <v>54</v>
      </c>
      <c r="G8" s="69" t="s">
        <v>4</v>
      </c>
      <c r="H8" s="12"/>
      <c r="I8" s="3">
        <v>-3134.91</v>
      </c>
      <c r="J8" s="4"/>
      <c r="K8" s="40">
        <v>-7595.91</v>
      </c>
      <c r="L8" s="4"/>
      <c r="M8" s="22">
        <v>-13712.49</v>
      </c>
      <c r="N8" s="4"/>
      <c r="O8" s="40">
        <v>-13730.54</v>
      </c>
      <c r="P8" s="4"/>
      <c r="Q8" s="22"/>
      <c r="R8" s="4"/>
      <c r="S8" s="3"/>
      <c r="T8" s="4"/>
      <c r="U8" s="3">
        <v>-15194.42</v>
      </c>
      <c r="V8" s="4"/>
      <c r="W8" s="14">
        <v>-15314.42</v>
      </c>
      <c r="X8" s="4"/>
      <c r="Y8" s="3">
        <v>-16153.28</v>
      </c>
      <c r="Z8" s="4"/>
      <c r="AA8" s="3">
        <v>-18121.5</v>
      </c>
      <c r="AB8" s="4"/>
      <c r="AC8" s="3">
        <v>-17451.099999999999</v>
      </c>
      <c r="AD8" s="4"/>
      <c r="AE8" s="3">
        <v>-11331.05</v>
      </c>
      <c r="AF8" s="22"/>
      <c r="AG8" s="3">
        <v>-11273.91</v>
      </c>
      <c r="AH8" s="4"/>
      <c r="AI8" s="3">
        <v>-6867.5</v>
      </c>
      <c r="AJ8" s="4"/>
      <c r="AK8" s="3">
        <v>-11331.05</v>
      </c>
      <c r="AL8" s="4"/>
      <c r="AM8" s="3">
        <v>-11331.05</v>
      </c>
      <c r="AN8" s="4"/>
      <c r="AO8" s="3">
        <v>-11331.05</v>
      </c>
      <c r="AP8" s="4"/>
      <c r="AQ8" s="3">
        <v>-11331.05</v>
      </c>
      <c r="AR8" s="4"/>
      <c r="AS8" s="3">
        <v>-11331.05</v>
      </c>
      <c r="AT8" s="55"/>
      <c r="AU8" s="3">
        <v>-11331.05</v>
      </c>
      <c r="AV8" s="4"/>
      <c r="AW8" s="3">
        <v>-11331.05</v>
      </c>
      <c r="AX8" s="4"/>
      <c r="AY8" s="3">
        <v>-11331.05</v>
      </c>
      <c r="AZ8" s="22"/>
      <c r="BA8" s="3">
        <v>-11331.05</v>
      </c>
      <c r="BB8" s="4"/>
      <c r="BC8" s="3">
        <v>-11331.05</v>
      </c>
      <c r="BD8" s="4"/>
      <c r="BE8" s="3">
        <v>-11331.05</v>
      </c>
      <c r="BF8" s="4"/>
      <c r="BG8" s="3">
        <v>-11331.05</v>
      </c>
      <c r="BH8" s="4"/>
      <c r="BI8" s="3">
        <v>-11331.05</v>
      </c>
      <c r="BJ8" s="4"/>
      <c r="BK8" s="3">
        <v>-11331.05</v>
      </c>
      <c r="BL8" s="4"/>
      <c r="BM8" s="3">
        <v>-11331.05</v>
      </c>
      <c r="BN8" s="4"/>
      <c r="BO8" s="3">
        <v>-11331.05</v>
      </c>
      <c r="BP8" s="4"/>
      <c r="BQ8" s="3">
        <v>-11331.05</v>
      </c>
      <c r="BR8" s="4"/>
      <c r="BS8" s="3">
        <v>-11610.49</v>
      </c>
      <c r="BT8" s="4"/>
      <c r="BU8" s="3">
        <v>-12336.64</v>
      </c>
      <c r="BV8" s="4"/>
      <c r="BW8" s="3">
        <v>-12336.64</v>
      </c>
      <c r="BX8" s="4"/>
      <c r="BY8" s="3">
        <v>-12968.81</v>
      </c>
      <c r="BZ8" s="4"/>
      <c r="CA8" s="22"/>
      <c r="CB8" s="4"/>
      <c r="CC8" s="22"/>
      <c r="CD8" s="4"/>
      <c r="CE8" s="22"/>
      <c r="CF8" s="4"/>
      <c r="CG8" s="3">
        <v>-12968.81</v>
      </c>
      <c r="CH8" s="4"/>
      <c r="CI8" s="3">
        <v>-12968.81</v>
      </c>
      <c r="CJ8" s="4"/>
      <c r="CK8" s="22"/>
      <c r="CL8" s="4"/>
      <c r="CM8" s="3">
        <v>-13756.24</v>
      </c>
      <c r="CN8" s="4"/>
      <c r="CO8" s="22">
        <v>-13769.32</v>
      </c>
      <c r="CP8" s="4"/>
      <c r="CQ8" s="22">
        <v>-13769.32</v>
      </c>
      <c r="CR8" s="4"/>
      <c r="CS8" s="22">
        <v>-13769.32</v>
      </c>
      <c r="CT8" s="4"/>
      <c r="CU8" s="22">
        <v>-13769.32</v>
      </c>
      <c r="CV8" s="4"/>
      <c r="CW8" s="22"/>
      <c r="CX8" s="4"/>
      <c r="CY8" s="22"/>
      <c r="CZ8" s="4"/>
      <c r="DA8" s="22"/>
      <c r="DB8" s="4"/>
      <c r="DC8" s="22"/>
      <c r="DD8" s="4"/>
      <c r="DE8" s="22"/>
      <c r="DF8" s="4"/>
      <c r="DG8" s="22"/>
      <c r="DH8" s="4"/>
      <c r="DI8" s="22"/>
      <c r="DJ8" s="4"/>
      <c r="DK8" s="22"/>
      <c r="DL8" s="4"/>
      <c r="DM8" s="3">
        <v>-15630.75</v>
      </c>
      <c r="DN8" s="4"/>
      <c r="DO8" s="3">
        <v>-15630.75</v>
      </c>
      <c r="DP8" s="4"/>
      <c r="DQ8" s="3">
        <v>-15630.75</v>
      </c>
      <c r="DR8" s="4"/>
      <c r="DS8" s="3"/>
      <c r="DT8" s="4"/>
      <c r="DU8" s="3"/>
      <c r="DV8" s="4"/>
      <c r="DW8" s="3"/>
      <c r="DX8" s="4"/>
      <c r="DY8" s="3"/>
      <c r="DZ8" s="4"/>
      <c r="EA8" s="22">
        <v>-16071.89</v>
      </c>
      <c r="EB8" s="4"/>
      <c r="EC8" s="22">
        <v>-16071.89</v>
      </c>
      <c r="ED8" s="4"/>
      <c r="EE8" s="22">
        <v>-16071.89</v>
      </c>
      <c r="EF8" s="4"/>
      <c r="EG8" s="22">
        <v>-16071.89</v>
      </c>
      <c r="EH8" s="4"/>
      <c r="EI8" s="22">
        <v>-16071.89</v>
      </c>
      <c r="EJ8" s="4"/>
      <c r="EK8" s="22">
        <v>-16056.28</v>
      </c>
      <c r="EL8" s="4"/>
      <c r="EM8" s="3"/>
      <c r="EN8" s="4"/>
      <c r="EO8" s="3">
        <v>-16071.89</v>
      </c>
      <c r="EP8" s="4"/>
      <c r="EQ8" s="3"/>
      <c r="ER8" s="4"/>
      <c r="ES8" s="22">
        <v>-16071.89</v>
      </c>
      <c r="ET8" s="4"/>
      <c r="EU8" s="22">
        <v>-16071.89</v>
      </c>
      <c r="EV8" s="4"/>
      <c r="EW8" s="22">
        <v>-16074.11</v>
      </c>
      <c r="EX8" s="4"/>
      <c r="EY8" s="22">
        <v>-16071.89</v>
      </c>
      <c r="EZ8" s="4"/>
      <c r="FA8" s="22"/>
      <c r="FB8" s="4"/>
      <c r="FC8" s="22">
        <v>-16054.91</v>
      </c>
      <c r="FD8" s="4"/>
      <c r="FE8" s="22">
        <v>-15915.45</v>
      </c>
      <c r="FF8" s="4"/>
      <c r="FG8" s="22">
        <v>-16635.89</v>
      </c>
      <c r="FH8" s="4"/>
      <c r="FI8" s="22">
        <v>-17212.759999999998</v>
      </c>
      <c r="FJ8" s="4"/>
      <c r="FK8" s="22">
        <v>-17212.759999999998</v>
      </c>
      <c r="FL8" s="4"/>
      <c r="FM8" s="22"/>
      <c r="FN8" s="4"/>
      <c r="FO8" s="22"/>
      <c r="FP8" s="4"/>
      <c r="FQ8" s="22"/>
      <c r="FR8" s="4"/>
      <c r="FS8" s="22"/>
      <c r="FT8" s="4"/>
      <c r="FU8" s="22"/>
      <c r="FV8" s="4"/>
    </row>
    <row r="9" spans="1:178" x14ac:dyDescent="0.25">
      <c r="A9" s="3">
        <f t="shared" si="0"/>
        <v>-15315.18</v>
      </c>
      <c r="B9" s="3"/>
      <c r="C9" s="97">
        <f t="shared" si="1"/>
        <v>-2.9831150601458954E-3</v>
      </c>
      <c r="D9" s="91"/>
      <c r="E9" s="94">
        <v>6610</v>
      </c>
      <c r="F9" s="78" t="s">
        <v>54</v>
      </c>
      <c r="G9" s="78" t="s">
        <v>5</v>
      </c>
      <c r="H9" s="12"/>
      <c r="I9" s="3"/>
      <c r="J9" s="4"/>
      <c r="K9" s="3"/>
      <c r="L9" s="4"/>
      <c r="M9" s="22"/>
      <c r="N9" s="4"/>
      <c r="O9" s="40">
        <v>0</v>
      </c>
      <c r="P9" s="4"/>
      <c r="Q9" s="22"/>
      <c r="R9" s="4"/>
      <c r="S9" s="3"/>
      <c r="T9" s="4"/>
      <c r="U9" s="3">
        <v>0</v>
      </c>
      <c r="V9" s="4"/>
      <c r="W9" s="14">
        <v>-2517.44</v>
      </c>
      <c r="X9" s="4"/>
      <c r="Y9" s="3">
        <v>0</v>
      </c>
      <c r="Z9" s="4"/>
      <c r="AA9" s="3">
        <v>0</v>
      </c>
      <c r="AB9" s="4"/>
      <c r="AC9" s="3">
        <v>0</v>
      </c>
      <c r="AD9" s="4"/>
      <c r="AE9" s="3"/>
      <c r="AF9" s="22"/>
      <c r="AG9" s="3"/>
      <c r="AH9" s="4"/>
      <c r="AI9" s="3"/>
      <c r="AJ9" s="4"/>
      <c r="AK9" s="3"/>
      <c r="AL9" s="4"/>
      <c r="AM9" s="3"/>
      <c r="AN9" s="4"/>
      <c r="AO9" s="3"/>
      <c r="AP9" s="4"/>
      <c r="AQ9" s="3"/>
      <c r="AR9" s="4"/>
      <c r="AS9" s="3"/>
      <c r="AT9" s="55"/>
      <c r="AU9" s="3"/>
      <c r="AV9" s="4"/>
      <c r="AW9" s="3"/>
      <c r="AX9" s="4"/>
      <c r="AY9" s="3"/>
      <c r="AZ9" s="22"/>
      <c r="BA9" s="3"/>
      <c r="BB9" s="4"/>
      <c r="BC9" s="3"/>
      <c r="BD9" s="4"/>
      <c r="BE9" s="3"/>
      <c r="BF9" s="4"/>
      <c r="BG9" s="3"/>
      <c r="BH9" s="4"/>
      <c r="BI9" s="3"/>
      <c r="BJ9" s="4"/>
      <c r="BK9" s="3"/>
      <c r="BL9" s="4"/>
      <c r="BM9" s="3"/>
      <c r="BN9" s="4"/>
      <c r="BO9" s="3"/>
      <c r="BP9" s="4"/>
      <c r="BQ9" s="3"/>
      <c r="BR9" s="4"/>
      <c r="BS9" s="3">
        <v>-518.24</v>
      </c>
      <c r="BT9" s="4"/>
      <c r="BU9" s="3">
        <v>0</v>
      </c>
      <c r="BV9" s="4"/>
      <c r="BW9" s="3"/>
      <c r="BX9" s="4"/>
      <c r="BY9" s="3">
        <v>0</v>
      </c>
      <c r="BZ9" s="4"/>
      <c r="CA9" s="22"/>
      <c r="CB9" s="4"/>
      <c r="CC9" s="22"/>
      <c r="CD9" s="4"/>
      <c r="CE9" s="22"/>
      <c r="CF9" s="4"/>
      <c r="CG9" s="3">
        <v>0</v>
      </c>
      <c r="CH9" s="4"/>
      <c r="CI9" s="3">
        <v>0</v>
      </c>
      <c r="CJ9" s="4"/>
      <c r="CK9" s="22"/>
      <c r="CL9" s="4"/>
      <c r="CM9" s="3">
        <v>-807.51</v>
      </c>
      <c r="CN9" s="4"/>
      <c r="CO9" s="22"/>
      <c r="CP9" s="4"/>
      <c r="CQ9" s="22"/>
      <c r="CR9" s="4"/>
      <c r="CS9" s="22"/>
      <c r="CT9" s="4"/>
      <c r="CU9" s="22"/>
      <c r="CV9" s="4"/>
      <c r="CW9" s="22"/>
      <c r="CX9" s="4"/>
      <c r="CY9" s="22"/>
      <c r="CZ9" s="4"/>
      <c r="DA9" s="22"/>
      <c r="DB9" s="4"/>
      <c r="DC9" s="22"/>
      <c r="DD9" s="4"/>
      <c r="DE9" s="22"/>
      <c r="DF9" s="4"/>
      <c r="DG9" s="22"/>
      <c r="DH9" s="4"/>
      <c r="DI9" s="22"/>
      <c r="DJ9" s="4"/>
      <c r="DK9" s="22"/>
      <c r="DL9" s="4"/>
      <c r="DM9" s="3">
        <v>-5690.99</v>
      </c>
      <c r="DN9" s="4"/>
      <c r="DO9" s="3">
        <v>0</v>
      </c>
      <c r="DP9" s="4"/>
      <c r="DQ9" s="3">
        <v>0</v>
      </c>
      <c r="DR9" s="4"/>
      <c r="DS9" s="3"/>
      <c r="DT9" s="4"/>
      <c r="DU9" s="3"/>
      <c r="DV9" s="4"/>
      <c r="DW9" s="3"/>
      <c r="DX9" s="4"/>
      <c r="DY9" s="3"/>
      <c r="DZ9" s="4"/>
      <c r="EA9" s="22"/>
      <c r="EB9" s="4"/>
      <c r="EC9" s="22"/>
      <c r="ED9" s="4"/>
      <c r="EE9" s="22"/>
      <c r="EF9" s="4"/>
      <c r="EG9" s="22"/>
      <c r="EH9" s="4"/>
      <c r="EI9" s="22"/>
      <c r="EJ9" s="4"/>
      <c r="EK9" s="22"/>
      <c r="EL9" s="4"/>
      <c r="EM9" s="3"/>
      <c r="EN9" s="4"/>
      <c r="EO9" s="3"/>
      <c r="EP9" s="4"/>
      <c r="EQ9" s="3"/>
      <c r="ER9" s="4"/>
      <c r="ES9" s="22"/>
      <c r="ET9" s="4"/>
      <c r="EU9" s="22"/>
      <c r="EV9" s="4"/>
      <c r="EW9" s="22"/>
      <c r="EX9" s="4"/>
      <c r="EY9" s="22"/>
      <c r="EZ9" s="4"/>
      <c r="FA9" s="22"/>
      <c r="FB9" s="4"/>
      <c r="FC9" s="22"/>
      <c r="FD9" s="4"/>
      <c r="FE9" s="22">
        <v>1000</v>
      </c>
      <c r="FF9" s="4"/>
      <c r="FG9" s="22">
        <v>-7649.84</v>
      </c>
      <c r="FH9" s="4"/>
      <c r="FI9" s="22">
        <v>868.84</v>
      </c>
      <c r="FJ9" s="4"/>
      <c r="FK9" s="22"/>
      <c r="FL9" s="4"/>
      <c r="FM9" s="22"/>
      <c r="FN9" s="4"/>
      <c r="FO9" s="22"/>
      <c r="FP9" s="4"/>
      <c r="FQ9" s="22"/>
      <c r="FR9" s="4"/>
      <c r="FS9" s="22"/>
      <c r="FT9" s="4"/>
      <c r="FU9" s="22"/>
      <c r="FV9" s="4"/>
    </row>
    <row r="10" spans="1:178" ht="15.75" thickBot="1" x14ac:dyDescent="0.3">
      <c r="A10" s="5">
        <f t="shared" si="0"/>
        <v>-3076.26</v>
      </c>
      <c r="B10" s="5"/>
      <c r="C10" s="98">
        <f t="shared" si="1"/>
        <v>-5.9919880373096579E-4</v>
      </c>
      <c r="D10" s="92"/>
      <c r="E10" s="95">
        <v>5130</v>
      </c>
      <c r="F10" s="70" t="s">
        <v>54</v>
      </c>
      <c r="G10" s="70" t="s">
        <v>87</v>
      </c>
      <c r="H10" s="15"/>
      <c r="I10" s="5"/>
      <c r="J10" s="6"/>
      <c r="K10" s="5"/>
      <c r="L10" s="6"/>
      <c r="M10" s="25">
        <v>50</v>
      </c>
      <c r="N10" s="6"/>
      <c r="O10" s="5">
        <v>0</v>
      </c>
      <c r="P10" s="6"/>
      <c r="Q10" s="25"/>
      <c r="R10" s="6"/>
      <c r="S10" s="5"/>
      <c r="T10" s="6"/>
      <c r="U10" s="5">
        <v>0</v>
      </c>
      <c r="V10" s="6"/>
      <c r="W10" s="17">
        <v>-2517.44</v>
      </c>
      <c r="X10" s="6"/>
      <c r="Y10" s="5">
        <v>0</v>
      </c>
      <c r="Z10" s="6"/>
      <c r="AA10" s="3">
        <v>0</v>
      </c>
      <c r="AB10" s="6"/>
      <c r="AC10" s="3">
        <v>0</v>
      </c>
      <c r="AD10" s="6"/>
      <c r="AE10" s="3"/>
      <c r="AF10" s="22"/>
      <c r="AG10" s="3"/>
      <c r="AH10" s="4"/>
      <c r="AI10" s="3"/>
      <c r="AJ10" s="6"/>
      <c r="AK10" s="3"/>
      <c r="AL10" s="6"/>
      <c r="AM10" s="3"/>
      <c r="AN10" s="6"/>
      <c r="AO10" s="3"/>
      <c r="AP10" s="6"/>
      <c r="AQ10" s="3"/>
      <c r="AR10" s="6"/>
      <c r="AS10" s="3"/>
      <c r="AT10" s="56"/>
      <c r="AU10" s="3"/>
      <c r="AV10" s="6"/>
      <c r="AW10" s="3"/>
      <c r="AX10" s="6"/>
      <c r="AY10" s="3"/>
      <c r="AZ10" s="25"/>
      <c r="BA10" s="5"/>
      <c r="BB10" s="6"/>
      <c r="BC10" s="5"/>
      <c r="BD10" s="6"/>
      <c r="BE10" s="3"/>
      <c r="BF10" s="6"/>
      <c r="BG10" s="3"/>
      <c r="BH10" s="6"/>
      <c r="BI10" s="3"/>
      <c r="BJ10" s="6"/>
      <c r="BK10" s="3"/>
      <c r="BL10" s="6"/>
      <c r="BM10" s="3"/>
      <c r="BN10" s="6"/>
      <c r="BO10" s="3"/>
      <c r="BP10" s="6"/>
      <c r="BQ10" s="3"/>
      <c r="BR10" s="6"/>
      <c r="BS10" s="3"/>
      <c r="BT10" s="6"/>
      <c r="BU10" s="3"/>
      <c r="BV10" s="6"/>
      <c r="BW10" s="3"/>
      <c r="BX10" s="6"/>
      <c r="BY10" s="3"/>
      <c r="BZ10" s="6"/>
      <c r="CA10" s="22"/>
      <c r="CB10" s="6"/>
      <c r="CC10" s="22"/>
      <c r="CD10" s="6"/>
      <c r="CE10" s="22"/>
      <c r="CF10" s="6"/>
      <c r="CG10" s="3"/>
      <c r="CH10" s="6"/>
      <c r="CI10" s="3"/>
      <c r="CJ10" s="6"/>
      <c r="CK10" s="22"/>
      <c r="CL10" s="6"/>
      <c r="CM10" s="3">
        <v>200.22</v>
      </c>
      <c r="CN10" s="6"/>
      <c r="CO10" s="22"/>
      <c r="CP10" s="6"/>
      <c r="CQ10" s="22"/>
      <c r="CR10" s="6"/>
      <c r="CS10" s="22"/>
      <c r="CT10" s="6"/>
      <c r="CU10" s="22"/>
      <c r="CV10" s="6"/>
      <c r="CW10" s="22"/>
      <c r="CX10" s="6"/>
      <c r="CY10" s="22"/>
      <c r="CZ10" s="6"/>
      <c r="DA10" s="22"/>
      <c r="DB10" s="6"/>
      <c r="DC10" s="22"/>
      <c r="DD10" s="6"/>
      <c r="DE10" s="22"/>
      <c r="DF10" s="6"/>
      <c r="DG10" s="22"/>
      <c r="DH10" s="6"/>
      <c r="DI10" s="22"/>
      <c r="DJ10" s="6"/>
      <c r="DK10" s="22"/>
      <c r="DL10" s="6"/>
      <c r="DM10" s="3"/>
      <c r="DN10" s="6"/>
      <c r="DO10" s="3"/>
      <c r="DP10" s="6"/>
      <c r="DQ10" s="3"/>
      <c r="DR10" s="6"/>
      <c r="DS10" s="3"/>
      <c r="DT10" s="6"/>
      <c r="DU10" s="3"/>
      <c r="DV10" s="6"/>
      <c r="DW10" s="3"/>
      <c r="DX10" s="6"/>
      <c r="DY10" s="3"/>
      <c r="DZ10" s="6"/>
      <c r="EA10" s="22"/>
      <c r="EB10" s="6"/>
      <c r="EC10" s="22"/>
      <c r="ED10" s="6"/>
      <c r="EE10" s="22"/>
      <c r="EF10" s="6"/>
      <c r="EG10" s="22"/>
      <c r="EH10" s="6"/>
      <c r="EI10" s="22"/>
      <c r="EJ10" s="6"/>
      <c r="EK10" s="22"/>
      <c r="EL10" s="6"/>
      <c r="EM10" s="3"/>
      <c r="EN10" s="6"/>
      <c r="EO10" s="3">
        <v>-809.04</v>
      </c>
      <c r="EP10" s="6"/>
      <c r="EQ10" s="3"/>
      <c r="ER10" s="6"/>
      <c r="ES10" s="22"/>
      <c r="ET10" s="6"/>
      <c r="EU10" s="22"/>
      <c r="EV10" s="6"/>
      <c r="EW10" s="22"/>
      <c r="EX10" s="6"/>
      <c r="EY10" s="22"/>
      <c r="EZ10" s="6"/>
      <c r="FA10" s="22"/>
      <c r="FB10" s="6"/>
      <c r="FC10" s="22"/>
      <c r="FD10" s="6"/>
      <c r="FE10" s="22"/>
      <c r="FF10" s="6"/>
      <c r="FG10" s="22"/>
      <c r="FH10" s="6"/>
      <c r="FI10" s="22"/>
      <c r="FJ10" s="6"/>
      <c r="FK10" s="22"/>
      <c r="FL10" s="6"/>
      <c r="FM10" s="22"/>
      <c r="FN10" s="6"/>
      <c r="FO10" s="22"/>
      <c r="FP10" s="6"/>
      <c r="FQ10" s="22"/>
      <c r="FR10" s="6"/>
      <c r="FS10" s="22"/>
      <c r="FT10" s="6"/>
      <c r="FU10" s="22"/>
      <c r="FV10" s="6"/>
    </row>
    <row r="11" spans="1:178" ht="15.75" thickBot="1" x14ac:dyDescent="0.3">
      <c r="H11" s="18" t="s">
        <v>58</v>
      </c>
      <c r="I11" s="19"/>
      <c r="J11" s="20">
        <f>SUM(I3:I10)</f>
        <v>143850.06</v>
      </c>
      <c r="K11" s="19"/>
      <c r="L11" s="20">
        <f>SUM(K3:K10)</f>
        <v>110535.14</v>
      </c>
      <c r="M11" s="19"/>
      <c r="N11" s="20">
        <f>SUM(M3:M10)</f>
        <v>117313.87999999999</v>
      </c>
      <c r="O11" s="19"/>
      <c r="P11" s="20">
        <f>SUM(O3:O10)</f>
        <v>115132.51999999999</v>
      </c>
      <c r="Q11" s="26"/>
      <c r="R11" s="20">
        <f>SUM(Q3:Q10)</f>
        <v>0</v>
      </c>
      <c r="S11" s="19"/>
      <c r="T11" s="20">
        <f>SUM(S3:S10)</f>
        <v>0</v>
      </c>
      <c r="U11" s="19"/>
      <c r="V11" s="20">
        <f>SUM(U3:U10)</f>
        <v>125348.37000000001</v>
      </c>
      <c r="W11" s="21"/>
      <c r="X11" s="20">
        <f>SUM(W3:W10)</f>
        <v>118330.2</v>
      </c>
      <c r="Y11" s="19"/>
      <c r="Z11" s="20">
        <f>SUM(Y3:Y10)</f>
        <v>121098.79999999999</v>
      </c>
      <c r="AA11" s="19"/>
      <c r="AB11" s="20">
        <f>SUM(AA3:AA10)</f>
        <v>126318.07999999999</v>
      </c>
      <c r="AC11" s="19"/>
      <c r="AD11" s="20">
        <f>SUM(AC3:AC10)</f>
        <v>129385.68</v>
      </c>
      <c r="AE11" s="19"/>
      <c r="AF11" s="21">
        <f>SUM(AE3:AE10)</f>
        <v>72812.67</v>
      </c>
      <c r="AG11" s="19"/>
      <c r="AH11" s="20">
        <f>SUM(AG3:AG10)</f>
        <v>129892.90999999997</v>
      </c>
      <c r="AI11" s="19"/>
      <c r="AJ11" s="20">
        <f>SUM(AI3:AI10)</f>
        <v>56545.74</v>
      </c>
      <c r="AK11" s="19"/>
      <c r="AL11" s="20">
        <f>SUM(AK3:AK10)</f>
        <v>70604.19</v>
      </c>
      <c r="AM11" s="19"/>
      <c r="AN11" s="20">
        <f>SUM(AM3:AM10)</f>
        <v>68438.17</v>
      </c>
      <c r="AO11" s="19"/>
      <c r="AP11" s="20">
        <f>SUM(AO3:AO10)</f>
        <v>71907.55</v>
      </c>
      <c r="AQ11" s="19"/>
      <c r="AR11" s="20">
        <f>SUM(AQ3:AQ10)</f>
        <v>73113.930000000008</v>
      </c>
      <c r="AS11" s="19"/>
      <c r="AT11" s="57">
        <f>SUM(AS3:AS10)</f>
        <v>71894.460000000006</v>
      </c>
      <c r="AU11" s="19"/>
      <c r="AV11" s="20">
        <f>SUM(AU3:AU10)</f>
        <v>71652.59</v>
      </c>
      <c r="AW11" s="19"/>
      <c r="AX11" s="20">
        <f>SUM(AW3:AW10)</f>
        <v>72191.62999999999</v>
      </c>
      <c r="AY11" s="19"/>
      <c r="AZ11" s="20">
        <f>SUM(AY3:AY10)</f>
        <v>69097.08</v>
      </c>
      <c r="BA11" s="19"/>
      <c r="BB11" s="20">
        <f>SUM(BA3:BA10)</f>
        <v>81586.849999999991</v>
      </c>
      <c r="BC11" s="19"/>
      <c r="BD11" s="20">
        <f>SUM(BC3:BC10)</f>
        <v>73119.759999999995</v>
      </c>
      <c r="BE11" s="19"/>
      <c r="BF11" s="20">
        <f>SUM(BE3:BE10)</f>
        <v>72841.649999999994</v>
      </c>
      <c r="BG11" s="19"/>
      <c r="BH11" s="20">
        <f>SUM(BG3:BG10)</f>
        <v>74411.649999999994</v>
      </c>
      <c r="BI11" s="19"/>
      <c r="BJ11" s="20">
        <f>SUM(BI3:BI10)</f>
        <v>75212.289999999994</v>
      </c>
      <c r="BK11" s="19"/>
      <c r="BL11" s="20">
        <f>SUM(BK3:BK10)</f>
        <v>72946.67</v>
      </c>
      <c r="BM11" s="19"/>
      <c r="BN11" s="20">
        <f>SUM(BM3:BM10)</f>
        <v>74259.51999999999</v>
      </c>
      <c r="BO11" s="19"/>
      <c r="BP11" s="20">
        <f>SUM(BO3:BO10)</f>
        <v>73978.749999999985</v>
      </c>
      <c r="BQ11" s="19"/>
      <c r="BR11" s="20">
        <f>SUM(BQ3:BQ10)</f>
        <v>77977.89</v>
      </c>
      <c r="BS11" s="19"/>
      <c r="BT11" s="20">
        <f>SUM(BS3:BS10)</f>
        <v>72765.489999999991</v>
      </c>
      <c r="BU11" s="19"/>
      <c r="BV11" s="20">
        <f>SUM(BU3:BU10)</f>
        <v>72883.649999999994</v>
      </c>
      <c r="BW11" s="19"/>
      <c r="BX11" s="20">
        <f>SUM(BW3:BW10)</f>
        <v>76794.87000000001</v>
      </c>
      <c r="BY11" s="19"/>
      <c r="BZ11" s="20">
        <f>SUM(BY3:BY10)</f>
        <v>73259.05</v>
      </c>
      <c r="CA11" s="21"/>
      <c r="CB11" s="20">
        <f>SUM(CA3:CA10)</f>
        <v>0</v>
      </c>
      <c r="CC11" s="21"/>
      <c r="CD11" s="20">
        <f>SUM(CC3:CC10)</f>
        <v>0</v>
      </c>
      <c r="CE11" s="21"/>
      <c r="CF11" s="20">
        <f>SUM(CE3:CE10)</f>
        <v>0</v>
      </c>
      <c r="CG11" s="19"/>
      <c r="CH11" s="20">
        <f>SUM(CG3:CG10)</f>
        <v>72511.430000000008</v>
      </c>
      <c r="CI11" s="19"/>
      <c r="CJ11" s="20">
        <f>SUM(CI3:CI10)</f>
        <v>76673.429999999993</v>
      </c>
      <c r="CK11" s="21"/>
      <c r="CL11" s="20">
        <f>SUM(CK3:CK10)</f>
        <v>0</v>
      </c>
      <c r="CM11" s="19"/>
      <c r="CN11" s="20">
        <f>SUM(CM3:CM10)</f>
        <v>72596.290000000008</v>
      </c>
      <c r="CO11" s="21"/>
      <c r="CP11" s="20">
        <f>SUM(CO3:CO10)</f>
        <v>74736.609999999986</v>
      </c>
      <c r="CQ11" s="21"/>
      <c r="CR11" s="20">
        <f>SUM(CQ3:CQ10)</f>
        <v>75514.850000000006</v>
      </c>
      <c r="CS11" s="21"/>
      <c r="CT11" s="20">
        <f>SUM(CS3:CS10)</f>
        <v>72986.569999999978</v>
      </c>
      <c r="CU11" s="21"/>
      <c r="CV11" s="20">
        <f>SUM(CU3:CU10)</f>
        <v>73558.22</v>
      </c>
      <c r="CW11" s="21"/>
      <c r="CX11" s="20">
        <f>SUM(CW3:CW10)</f>
        <v>0</v>
      </c>
      <c r="CY11" s="21"/>
      <c r="CZ11" s="20">
        <f>SUM(CY3:CY10)</f>
        <v>0</v>
      </c>
      <c r="DA11" s="21"/>
      <c r="DB11" s="20">
        <f>SUM(DA3:DA10)</f>
        <v>0</v>
      </c>
      <c r="DC11" s="21"/>
      <c r="DD11" s="20">
        <f>SUM(DC3:DC10)</f>
        <v>0</v>
      </c>
      <c r="DE11" s="21"/>
      <c r="DF11" s="20">
        <f>SUM(DE3:DE10)</f>
        <v>0</v>
      </c>
      <c r="DG11" s="21"/>
      <c r="DH11" s="20">
        <f>SUM(DG3:DG10)</f>
        <v>0</v>
      </c>
      <c r="DI11" s="21"/>
      <c r="DJ11" s="20">
        <f>SUM(DI3:DI10)</f>
        <v>0</v>
      </c>
      <c r="DK11" s="21"/>
      <c r="DL11" s="20">
        <f>SUM(DK3:DK10)</f>
        <v>0</v>
      </c>
      <c r="DM11" s="19"/>
      <c r="DN11" s="20">
        <f>SUM(DM3:DM10)</f>
        <v>66093.990000000005</v>
      </c>
      <c r="DO11" s="19"/>
      <c r="DP11" s="20">
        <f>SUM(DO3:DO10)</f>
        <v>72505.74000000002</v>
      </c>
      <c r="DQ11" s="19"/>
      <c r="DR11" s="20">
        <f>SUM(DQ3:DQ10)</f>
        <v>72793.810000000012</v>
      </c>
      <c r="DS11" s="19"/>
      <c r="DT11" s="20">
        <f>SUM(DS3:DS10)</f>
        <v>0</v>
      </c>
      <c r="DU11" s="19"/>
      <c r="DV11" s="20">
        <f>SUM(DU3:DU10)</f>
        <v>0</v>
      </c>
      <c r="DW11" s="19"/>
      <c r="DX11" s="20">
        <f>SUM(DW3:DW10)</f>
        <v>0</v>
      </c>
      <c r="DY11" s="19"/>
      <c r="DZ11" s="20">
        <f>SUM(DY3:DY10)</f>
        <v>0</v>
      </c>
      <c r="EA11" s="21"/>
      <c r="EB11" s="20">
        <f>SUM(EA3:EA10)</f>
        <v>72570.040000000008</v>
      </c>
      <c r="EC11" s="21"/>
      <c r="ED11" s="20">
        <f>SUM(EC3:EC10)</f>
        <v>73296.010000000009</v>
      </c>
      <c r="EE11" s="21"/>
      <c r="EF11" s="20">
        <f>SUM(EE3:EE10)</f>
        <v>73621.42</v>
      </c>
      <c r="EG11" s="21"/>
      <c r="EH11" s="20">
        <f>SUM(EG3:EG10)</f>
        <v>72570.040000000008</v>
      </c>
      <c r="EI11" s="21"/>
      <c r="EJ11" s="20">
        <f>SUM(EI3:EI10)</f>
        <v>73296.010000000009</v>
      </c>
      <c r="EK11" s="21"/>
      <c r="EL11" s="20">
        <f>SUM(EK3:EK10)</f>
        <v>73814.720000000001</v>
      </c>
      <c r="EM11" s="19"/>
      <c r="EN11" s="20">
        <f>SUM(EM3:EM10)</f>
        <v>0</v>
      </c>
      <c r="EO11" s="19"/>
      <c r="EP11" s="20">
        <f>SUM(EO3:EO10)</f>
        <v>73044.87000000001</v>
      </c>
      <c r="EQ11" s="19"/>
      <c r="ER11" s="20">
        <f>SUM(EQ3:EQ10)</f>
        <v>0</v>
      </c>
      <c r="ES11" s="21"/>
      <c r="ET11" s="20">
        <f>SUM(ES3:ES10)</f>
        <v>73694.87000000001</v>
      </c>
      <c r="EU11" s="21"/>
      <c r="EV11" s="20">
        <f>SUM(EU3:EU10)</f>
        <v>75047.060000000012</v>
      </c>
      <c r="EW11" s="21"/>
      <c r="EX11" s="20">
        <f>SUM(EW3:EW10)</f>
        <v>71470.720000000001</v>
      </c>
      <c r="EY11" s="21"/>
      <c r="EZ11" s="20">
        <f>SUM(EY3:EY10)</f>
        <v>73614.98</v>
      </c>
      <c r="FA11" s="21"/>
      <c r="FB11" s="20">
        <f>SUM(FA3:FA10)</f>
        <v>0</v>
      </c>
      <c r="FC11" s="21"/>
      <c r="FD11" s="20">
        <f>SUM(FC3:FC10)</f>
        <v>73615.06</v>
      </c>
      <c r="FE11" s="21"/>
      <c r="FF11" s="20">
        <f>SUM(FE3:FE10)</f>
        <v>82196.490000000005</v>
      </c>
      <c r="FG11" s="21"/>
      <c r="FH11" s="20">
        <f>SUM(FG3:FG10)</f>
        <v>64739.41</v>
      </c>
      <c r="FI11" s="21"/>
      <c r="FJ11" s="20">
        <f>SUM(FI3:FI10)</f>
        <v>73303.820000000007</v>
      </c>
      <c r="FK11" s="21"/>
      <c r="FL11" s="20">
        <f>SUM(FK3:FK10)</f>
        <v>47749.020000000004</v>
      </c>
      <c r="FM11" s="21"/>
      <c r="FN11" s="20">
        <f>SUM(FM3:FM10)</f>
        <v>0</v>
      </c>
      <c r="FO11" s="21"/>
      <c r="FP11" s="20">
        <f>SUM(FO3:FO10)</f>
        <v>0</v>
      </c>
      <c r="FQ11" s="21"/>
      <c r="FR11" s="20">
        <f>SUM(FQ3:FQ10)</f>
        <v>0</v>
      </c>
      <c r="FS11" s="21"/>
      <c r="FT11" s="20">
        <f>SUM(FS3:FS10)</f>
        <v>0</v>
      </c>
      <c r="FU11" s="21"/>
      <c r="FV11" s="20">
        <f>SUM(FU3:FU10)</f>
        <v>0</v>
      </c>
    </row>
    <row r="12" spans="1:178" ht="15.75" thickBot="1" x14ac:dyDescent="0.3">
      <c r="A12" s="19">
        <f>SUM(I22:GD22)</f>
        <v>348606.07999999996</v>
      </c>
      <c r="B12" s="19"/>
      <c r="C12" s="89">
        <f>+A12/$A$30</f>
        <v>6.7902045376314529E-2</v>
      </c>
      <c r="D12" s="99"/>
      <c r="H12" s="13"/>
      <c r="I12" s="22"/>
      <c r="J12" s="22"/>
      <c r="K12" s="22"/>
      <c r="L12" s="22"/>
      <c r="M12" s="22"/>
      <c r="N12" s="22"/>
      <c r="O12" s="22"/>
      <c r="P12" s="22"/>
      <c r="Q12" s="22"/>
      <c r="R12" s="22"/>
      <c r="S12" s="22"/>
      <c r="T12" s="22"/>
      <c r="U12" s="22"/>
      <c r="V12" s="22"/>
      <c r="W12" s="14"/>
      <c r="X12" s="22"/>
      <c r="Y12" s="22"/>
      <c r="Z12" s="22"/>
      <c r="AB12" s="22"/>
      <c r="AD12" s="22"/>
      <c r="AE12" s="2"/>
      <c r="AF12" s="2"/>
      <c r="AG12" s="2"/>
      <c r="AH12" s="2"/>
      <c r="AJ12" s="22"/>
      <c r="AL12" s="22"/>
      <c r="AN12" s="22"/>
      <c r="AP12" s="22"/>
      <c r="AR12" s="22"/>
      <c r="AT12" s="58"/>
      <c r="AV12" s="22"/>
      <c r="AX12" s="22"/>
      <c r="AZ12" s="22"/>
      <c r="BB12" s="22"/>
      <c r="BD12" s="22"/>
      <c r="BF12" s="22"/>
      <c r="BH12" s="22"/>
      <c r="BJ12" s="22"/>
      <c r="BL12" s="22"/>
      <c r="BN12" s="22"/>
      <c r="BP12" s="22"/>
      <c r="BR12" s="22"/>
      <c r="BT12" s="22"/>
      <c r="BV12" s="22"/>
      <c r="BX12" s="22"/>
      <c r="BZ12" s="22"/>
      <c r="CA12" s="22"/>
      <c r="CB12" s="22"/>
      <c r="CC12" s="22"/>
      <c r="CD12" s="22"/>
      <c r="CE12" s="22"/>
      <c r="CF12" s="22"/>
      <c r="CH12" s="22"/>
      <c r="CJ12" s="22"/>
      <c r="CK12" s="22"/>
      <c r="CL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N12" s="22"/>
      <c r="DP12" s="22"/>
      <c r="DR12" s="22"/>
      <c r="DT12" s="22"/>
      <c r="DV12" s="22"/>
      <c r="DX12" s="22"/>
      <c r="DZ12" s="22"/>
      <c r="EA12" s="22"/>
      <c r="EB12" s="22"/>
      <c r="EC12" s="22"/>
      <c r="ED12" s="22"/>
      <c r="EE12" s="22"/>
      <c r="EF12" s="22"/>
      <c r="EG12" s="22"/>
      <c r="EH12" s="22"/>
      <c r="EI12" s="22"/>
      <c r="EJ12" s="22"/>
      <c r="EK12" s="22"/>
      <c r="EL12" s="22"/>
      <c r="EN12" s="22"/>
      <c r="EP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row>
    <row r="13" spans="1:178" x14ac:dyDescent="0.25">
      <c r="A13" s="3">
        <f t="shared" ref="A13:A21" si="2">SUM(I13:GD13)</f>
        <v>769125.62</v>
      </c>
      <c r="B13" s="3"/>
      <c r="C13" s="97">
        <f t="shared" ref="C13:C21" si="3">+A13/$A$30</f>
        <v>0.14981150859252382</v>
      </c>
      <c r="D13" s="91"/>
      <c r="E13" s="93">
        <v>1149</v>
      </c>
      <c r="F13" s="72" t="s">
        <v>55</v>
      </c>
      <c r="G13" s="8" t="s">
        <v>88</v>
      </c>
      <c r="H13" s="7"/>
      <c r="I13" s="9"/>
      <c r="J13" s="10"/>
      <c r="K13" s="9"/>
      <c r="L13" s="10"/>
      <c r="M13" s="24">
        <v>0</v>
      </c>
      <c r="N13" s="10"/>
      <c r="O13" s="9">
        <v>0</v>
      </c>
      <c r="P13" s="10"/>
      <c r="Q13" s="9"/>
      <c r="R13" s="10"/>
      <c r="S13" s="9"/>
      <c r="T13" s="10"/>
      <c r="U13" s="9"/>
      <c r="V13" s="10"/>
      <c r="W13" s="11"/>
      <c r="X13" s="10"/>
      <c r="Y13" s="9"/>
      <c r="Z13" s="10"/>
      <c r="AA13" s="9">
        <v>0</v>
      </c>
      <c r="AB13" s="10"/>
      <c r="AC13" s="9"/>
      <c r="AD13" s="10"/>
      <c r="AE13" s="9"/>
      <c r="AF13" s="10"/>
      <c r="AG13" s="9">
        <v>391353.23</v>
      </c>
      <c r="AH13" s="10"/>
      <c r="AI13" s="9"/>
      <c r="AJ13" s="10"/>
      <c r="AK13" s="9"/>
      <c r="AL13" s="10"/>
      <c r="AM13" s="9"/>
      <c r="AN13" s="10"/>
      <c r="AO13" s="9">
        <v>92000</v>
      </c>
      <c r="AP13" s="10"/>
      <c r="AQ13" s="9"/>
      <c r="AR13" s="10"/>
      <c r="AS13" s="9"/>
      <c r="AT13" s="54"/>
      <c r="AU13" s="9"/>
      <c r="AV13" s="10"/>
      <c r="AW13" s="9"/>
      <c r="AX13" s="10"/>
      <c r="AY13" s="9"/>
      <c r="AZ13" s="10"/>
      <c r="BA13" s="9"/>
      <c r="BB13" s="10"/>
      <c r="BC13" s="9"/>
      <c r="BD13" s="10"/>
      <c r="BE13" s="9"/>
      <c r="BF13" s="10"/>
      <c r="BG13" s="9">
        <v>252772.39</v>
      </c>
      <c r="BH13" s="10"/>
      <c r="BI13" s="9"/>
      <c r="BJ13" s="10"/>
      <c r="BK13" s="9"/>
      <c r="BL13" s="10"/>
      <c r="BM13" s="9"/>
      <c r="BN13" s="10"/>
      <c r="BO13" s="9"/>
      <c r="BP13" s="10"/>
      <c r="BQ13" s="9"/>
      <c r="BR13" s="10"/>
      <c r="BS13" s="9"/>
      <c r="BT13" s="10"/>
      <c r="BU13" s="9"/>
      <c r="BV13" s="10"/>
      <c r="BW13" s="9"/>
      <c r="BX13" s="10"/>
      <c r="BY13" s="9"/>
      <c r="BZ13" s="10"/>
      <c r="CA13" s="24"/>
      <c r="CB13" s="10"/>
      <c r="CC13" s="24"/>
      <c r="CD13" s="10"/>
      <c r="CE13" s="24"/>
      <c r="CF13" s="10"/>
      <c r="CG13" s="9"/>
      <c r="CH13" s="10"/>
      <c r="CI13" s="9"/>
      <c r="CJ13" s="10"/>
      <c r="CK13" s="24"/>
      <c r="CL13" s="10"/>
      <c r="CM13" s="9"/>
      <c r="CN13" s="10"/>
      <c r="CO13" s="24"/>
      <c r="CP13" s="10"/>
      <c r="CQ13" s="24">
        <v>33000</v>
      </c>
      <c r="CR13" s="10"/>
      <c r="CS13" s="24"/>
      <c r="CT13" s="10"/>
      <c r="CU13" s="24"/>
      <c r="CV13" s="10"/>
      <c r="CW13" s="24"/>
      <c r="CX13" s="10"/>
      <c r="CY13" s="24"/>
      <c r="CZ13" s="10"/>
      <c r="DA13" s="24"/>
      <c r="DB13" s="10"/>
      <c r="DC13" s="24"/>
      <c r="DD13" s="10"/>
      <c r="DE13" s="24"/>
      <c r="DF13" s="10"/>
      <c r="DG13" s="24"/>
      <c r="DH13" s="10"/>
      <c r="DI13" s="24"/>
      <c r="DJ13" s="10"/>
      <c r="DK13" s="24"/>
      <c r="DL13" s="10"/>
      <c r="DM13" s="9"/>
      <c r="DN13" s="10"/>
      <c r="DO13" s="9"/>
      <c r="DP13" s="10"/>
      <c r="DQ13" s="9"/>
      <c r="DR13" s="10"/>
      <c r="DS13" s="9"/>
      <c r="DT13" s="10"/>
      <c r="DU13" s="9"/>
      <c r="DV13" s="10"/>
      <c r="DW13" s="9"/>
      <c r="DX13" s="10"/>
      <c r="DY13" s="9"/>
      <c r="DZ13" s="10"/>
      <c r="EA13" s="24"/>
      <c r="EB13" s="10"/>
      <c r="EC13" s="24"/>
      <c r="ED13" s="10"/>
      <c r="EE13" s="24"/>
      <c r="EF13" s="10"/>
      <c r="EG13" s="24"/>
      <c r="EH13" s="10"/>
      <c r="EI13" s="24"/>
      <c r="EJ13" s="10"/>
      <c r="EK13" s="24"/>
      <c r="EL13" s="10"/>
      <c r="EM13" s="9"/>
      <c r="EN13" s="10"/>
      <c r="EO13" s="9"/>
      <c r="EP13" s="10"/>
      <c r="EQ13" s="9"/>
      <c r="ER13" s="10"/>
      <c r="ES13" s="24"/>
      <c r="ET13" s="10"/>
      <c r="EU13" s="24"/>
      <c r="EV13" s="10"/>
      <c r="EW13" s="24"/>
      <c r="EX13" s="10"/>
      <c r="EY13" s="24"/>
      <c r="EZ13" s="10"/>
      <c r="FA13" s="24"/>
      <c r="FB13" s="10"/>
      <c r="FC13" s="24"/>
      <c r="FD13" s="10"/>
      <c r="FE13" s="24"/>
      <c r="FF13" s="10"/>
      <c r="FG13" s="24"/>
      <c r="FH13" s="10"/>
      <c r="FI13" s="24"/>
      <c r="FJ13" s="10"/>
      <c r="FK13" s="24"/>
      <c r="FL13" s="10"/>
      <c r="FM13" s="24"/>
      <c r="FN13" s="10"/>
      <c r="FO13" s="24"/>
      <c r="FP13" s="10"/>
      <c r="FQ13" s="24"/>
      <c r="FR13" s="10"/>
      <c r="FS13" s="24"/>
      <c r="FT13" s="10"/>
      <c r="FU13" s="24"/>
      <c r="FV13" s="10"/>
    </row>
    <row r="14" spans="1:178" x14ac:dyDescent="0.25">
      <c r="A14" s="3">
        <f t="shared" si="2"/>
        <v>-4115.08</v>
      </c>
      <c r="B14" s="3"/>
      <c r="C14" s="97">
        <f t="shared" si="3"/>
        <v>-8.0154181156899041E-4</v>
      </c>
      <c r="D14" s="91"/>
      <c r="E14" s="94">
        <v>5191</v>
      </c>
      <c r="F14" s="69" t="s">
        <v>55</v>
      </c>
      <c r="G14" s="13" t="s">
        <v>70</v>
      </c>
      <c r="H14" s="12"/>
      <c r="I14" s="3"/>
      <c r="J14" s="4"/>
      <c r="K14" s="3"/>
      <c r="L14" s="4"/>
      <c r="M14" s="22"/>
      <c r="N14" s="4"/>
      <c r="O14" s="3">
        <v>0</v>
      </c>
      <c r="P14" s="4"/>
      <c r="Q14" s="3"/>
      <c r="R14" s="4"/>
      <c r="S14" s="3"/>
      <c r="T14" s="4"/>
      <c r="U14" s="3"/>
      <c r="V14" s="4"/>
      <c r="W14" s="14"/>
      <c r="X14" s="4"/>
      <c r="Y14" s="3"/>
      <c r="Z14" s="4"/>
      <c r="AA14" s="3">
        <v>0</v>
      </c>
      <c r="AB14" s="4"/>
      <c r="AC14" s="3">
        <v>0</v>
      </c>
      <c r="AD14" s="4"/>
      <c r="AE14" s="3"/>
      <c r="AF14" s="4"/>
      <c r="AG14" s="3"/>
      <c r="AH14" s="4"/>
      <c r="AI14" s="3"/>
      <c r="AJ14" s="4"/>
      <c r="AK14" s="3"/>
      <c r="AL14" s="4"/>
      <c r="AM14" s="3"/>
      <c r="AN14" s="4"/>
      <c r="AO14" s="3"/>
      <c r="AP14" s="4"/>
      <c r="AQ14" s="3"/>
      <c r="AR14" s="4"/>
      <c r="AS14" s="3"/>
      <c r="AT14" s="55"/>
      <c r="AU14" s="3"/>
      <c r="AV14" s="4"/>
      <c r="AW14" s="3"/>
      <c r="AX14" s="4"/>
      <c r="AY14" s="3">
        <v>-3349.88</v>
      </c>
      <c r="AZ14" s="4"/>
      <c r="BA14" s="3"/>
      <c r="BB14" s="4"/>
      <c r="BC14" s="3"/>
      <c r="BD14" s="4"/>
      <c r="BE14" s="3">
        <v>-765.2</v>
      </c>
      <c r="BF14" s="4"/>
      <c r="BG14" s="3"/>
      <c r="BH14" s="4"/>
      <c r="BI14" s="3"/>
      <c r="BJ14" s="4"/>
      <c r="BK14" s="3"/>
      <c r="BL14" s="4"/>
      <c r="BM14" s="3"/>
      <c r="BN14" s="4"/>
      <c r="BO14" s="3"/>
      <c r="BP14" s="4"/>
      <c r="BQ14" s="3"/>
      <c r="BR14" s="4"/>
      <c r="BS14" s="3"/>
      <c r="BT14" s="4"/>
      <c r="BU14" s="3"/>
      <c r="BV14" s="4"/>
      <c r="BW14" s="3"/>
      <c r="BX14" s="4"/>
      <c r="BY14" s="3"/>
      <c r="BZ14" s="4"/>
      <c r="CA14" s="22"/>
      <c r="CB14" s="4"/>
      <c r="CC14" s="22"/>
      <c r="CD14" s="4"/>
      <c r="CE14" s="22"/>
      <c r="CF14" s="4"/>
      <c r="CG14" s="3"/>
      <c r="CH14" s="4"/>
      <c r="CI14" s="3"/>
      <c r="CJ14" s="4"/>
      <c r="CK14" s="22"/>
      <c r="CL14" s="4"/>
      <c r="CM14" s="3"/>
      <c r="CN14" s="4"/>
      <c r="CO14" s="22"/>
      <c r="CP14" s="4"/>
      <c r="CQ14" s="22"/>
      <c r="CR14" s="4"/>
      <c r="CS14" s="22"/>
      <c r="CT14" s="4"/>
      <c r="CU14" s="22"/>
      <c r="CV14" s="4"/>
      <c r="CW14" s="22"/>
      <c r="CX14" s="4"/>
      <c r="CY14" s="22"/>
      <c r="CZ14" s="4"/>
      <c r="DA14" s="22"/>
      <c r="DB14" s="4"/>
      <c r="DC14" s="22"/>
      <c r="DD14" s="4"/>
      <c r="DE14" s="22"/>
      <c r="DF14" s="4"/>
      <c r="DG14" s="22"/>
      <c r="DH14" s="4"/>
      <c r="DI14" s="22"/>
      <c r="DJ14" s="4"/>
      <c r="DK14" s="22"/>
      <c r="DL14" s="4"/>
      <c r="DM14" s="3"/>
      <c r="DN14" s="4"/>
      <c r="DO14" s="3"/>
      <c r="DP14" s="4"/>
      <c r="DQ14" s="3"/>
      <c r="DR14" s="4"/>
      <c r="DS14" s="3"/>
      <c r="DT14" s="4"/>
      <c r="DU14" s="3"/>
      <c r="DV14" s="4"/>
      <c r="DW14" s="3"/>
      <c r="DX14" s="4"/>
      <c r="DY14" s="3"/>
      <c r="DZ14" s="4"/>
      <c r="EA14" s="22"/>
      <c r="EB14" s="4"/>
      <c r="EC14" s="22">
        <v>16.07</v>
      </c>
      <c r="ED14" s="4"/>
      <c r="EE14" s="22"/>
      <c r="EF14" s="4"/>
      <c r="EG14" s="22"/>
      <c r="EH14" s="4"/>
      <c r="EI14" s="22">
        <v>16.07</v>
      </c>
      <c r="EJ14" s="4"/>
      <c r="EK14" s="22">
        <v>-32.14</v>
      </c>
      <c r="EL14" s="4"/>
      <c r="EM14" s="3"/>
      <c r="EN14" s="4"/>
      <c r="EO14" s="3"/>
      <c r="EP14" s="4"/>
      <c r="EQ14" s="3"/>
      <c r="ER14" s="4"/>
      <c r="ES14" s="22"/>
      <c r="ET14" s="4"/>
      <c r="EU14" s="22"/>
      <c r="EV14" s="4"/>
      <c r="EW14" s="22"/>
      <c r="EX14" s="4"/>
      <c r="EY14" s="22"/>
      <c r="EZ14" s="4"/>
      <c r="FA14" s="22"/>
      <c r="FB14" s="4"/>
      <c r="FC14" s="22"/>
      <c r="FD14" s="4"/>
      <c r="FE14" s="22"/>
      <c r="FF14" s="4"/>
      <c r="FG14" s="22"/>
      <c r="FH14" s="4"/>
      <c r="FI14" s="22"/>
      <c r="FJ14" s="4"/>
      <c r="FK14" s="22"/>
      <c r="FL14" s="4"/>
      <c r="FM14" s="22"/>
      <c r="FN14" s="4"/>
      <c r="FO14" s="22"/>
      <c r="FP14" s="4"/>
      <c r="FQ14" s="22"/>
      <c r="FR14" s="4"/>
      <c r="FS14" s="22"/>
      <c r="FT14" s="4"/>
      <c r="FU14" s="22"/>
      <c r="FV14" s="4"/>
    </row>
    <row r="15" spans="1:178" x14ac:dyDescent="0.25">
      <c r="A15" s="3">
        <f t="shared" si="2"/>
        <v>174.51</v>
      </c>
      <c r="B15" s="3"/>
      <c r="C15" s="97">
        <f t="shared" si="3"/>
        <v>3.3991334685329208E-5</v>
      </c>
      <c r="D15" s="91"/>
      <c r="E15" s="94">
        <v>5195</v>
      </c>
      <c r="F15" s="69" t="s">
        <v>55</v>
      </c>
      <c r="G15" s="36" t="s">
        <v>136</v>
      </c>
      <c r="H15" s="12"/>
      <c r="I15" s="3"/>
      <c r="J15" s="4"/>
      <c r="K15" s="3"/>
      <c r="L15" s="4"/>
      <c r="M15" s="22"/>
      <c r="N15" s="4"/>
      <c r="O15" s="3"/>
      <c r="P15" s="4"/>
      <c r="Q15" s="3"/>
      <c r="R15" s="4"/>
      <c r="S15" s="3"/>
      <c r="T15" s="4"/>
      <c r="U15" s="3"/>
      <c r="V15" s="4"/>
      <c r="W15" s="14"/>
      <c r="X15" s="4"/>
      <c r="Y15" s="3"/>
      <c r="Z15" s="4"/>
      <c r="AA15" s="3"/>
      <c r="AB15" s="4"/>
      <c r="AC15" s="3"/>
      <c r="AD15" s="4"/>
      <c r="AE15" s="3"/>
      <c r="AF15" s="4"/>
      <c r="AG15" s="3"/>
      <c r="AH15" s="4"/>
      <c r="AI15" s="3"/>
      <c r="AJ15" s="4"/>
      <c r="AK15" s="3"/>
      <c r="AL15" s="4"/>
      <c r="AM15" s="3"/>
      <c r="AN15" s="4"/>
      <c r="AO15" s="3"/>
      <c r="AP15" s="4"/>
      <c r="AQ15" s="3"/>
      <c r="AR15" s="4"/>
      <c r="AS15" s="3"/>
      <c r="AT15" s="55"/>
      <c r="AU15" s="3"/>
      <c r="AV15" s="4"/>
      <c r="AW15" s="3"/>
      <c r="AX15" s="4"/>
      <c r="AY15" s="3"/>
      <c r="AZ15" s="4"/>
      <c r="BA15" s="3"/>
      <c r="BB15" s="4"/>
      <c r="BC15" s="3"/>
      <c r="BD15" s="4"/>
      <c r="BE15" s="3"/>
      <c r="BF15" s="4"/>
      <c r="BG15" s="3">
        <v>124.83</v>
      </c>
      <c r="BH15" s="4"/>
      <c r="BI15" s="3"/>
      <c r="BJ15" s="4"/>
      <c r="BK15" s="3"/>
      <c r="BL15" s="4"/>
      <c r="BM15" s="3"/>
      <c r="BN15" s="4"/>
      <c r="BO15" s="3"/>
      <c r="BP15" s="4"/>
      <c r="BQ15" s="3"/>
      <c r="BR15" s="4"/>
      <c r="BS15" s="3">
        <v>49.68</v>
      </c>
      <c r="BT15" s="4"/>
      <c r="BU15" s="3">
        <v>0</v>
      </c>
      <c r="BV15" s="4"/>
      <c r="BW15" s="3"/>
      <c r="BX15" s="4"/>
      <c r="BY15" s="3"/>
      <c r="BZ15" s="4"/>
      <c r="CA15" s="22"/>
      <c r="CB15" s="4"/>
      <c r="CC15" s="22"/>
      <c r="CD15" s="4"/>
      <c r="CE15" s="22"/>
      <c r="CF15" s="4"/>
      <c r="CG15" s="3"/>
      <c r="CH15" s="4"/>
      <c r="CI15" s="3"/>
      <c r="CJ15" s="4"/>
      <c r="CK15" s="22"/>
      <c r="CL15" s="4"/>
      <c r="CM15" s="3"/>
      <c r="CN15" s="4"/>
      <c r="CO15" s="22"/>
      <c r="CP15" s="4"/>
      <c r="CQ15" s="22"/>
      <c r="CR15" s="4"/>
      <c r="CS15" s="22"/>
      <c r="CT15" s="4"/>
      <c r="CU15" s="22"/>
      <c r="CV15" s="4"/>
      <c r="CW15" s="22"/>
      <c r="CX15" s="4"/>
      <c r="CY15" s="22"/>
      <c r="CZ15" s="4"/>
      <c r="DA15" s="22"/>
      <c r="DB15" s="4"/>
      <c r="DC15" s="22"/>
      <c r="DD15" s="4"/>
      <c r="DE15" s="22"/>
      <c r="DF15" s="4"/>
      <c r="DG15" s="22"/>
      <c r="DH15" s="4"/>
      <c r="DI15" s="22"/>
      <c r="DJ15" s="4"/>
      <c r="DK15" s="22"/>
      <c r="DL15" s="4"/>
      <c r="DM15" s="3"/>
      <c r="DN15" s="4"/>
      <c r="DO15" s="3"/>
      <c r="DP15" s="4"/>
      <c r="DQ15" s="3"/>
      <c r="DR15" s="4"/>
      <c r="DS15" s="3"/>
      <c r="DT15" s="4"/>
      <c r="DU15" s="3"/>
      <c r="DV15" s="4"/>
      <c r="DW15" s="3"/>
      <c r="DX15" s="4"/>
      <c r="DY15" s="3"/>
      <c r="DZ15" s="4"/>
      <c r="EA15" s="22"/>
      <c r="EB15" s="4"/>
      <c r="EC15" s="22"/>
      <c r="ED15" s="4"/>
      <c r="EE15" s="22"/>
      <c r="EF15" s="4"/>
      <c r="EG15" s="22"/>
      <c r="EH15" s="4"/>
      <c r="EI15" s="22"/>
      <c r="EJ15" s="4"/>
      <c r="EK15" s="22"/>
      <c r="EL15" s="4"/>
      <c r="EM15" s="3"/>
      <c r="EN15" s="4"/>
      <c r="EO15" s="3"/>
      <c r="EP15" s="4"/>
      <c r="EQ15" s="3"/>
      <c r="ER15" s="4"/>
      <c r="ES15" s="22"/>
      <c r="ET15" s="4"/>
      <c r="EU15" s="22"/>
      <c r="EV15" s="4"/>
      <c r="EW15" s="22"/>
      <c r="EX15" s="4"/>
      <c r="EY15" s="22"/>
      <c r="EZ15" s="4"/>
      <c r="FA15" s="22"/>
      <c r="FB15" s="4"/>
      <c r="FC15" s="22"/>
      <c r="FD15" s="4"/>
      <c r="FE15" s="22"/>
      <c r="FF15" s="4"/>
      <c r="FG15" s="22"/>
      <c r="FH15" s="4"/>
      <c r="FI15" s="22"/>
      <c r="FJ15" s="4"/>
      <c r="FK15" s="22"/>
      <c r="FL15" s="4"/>
      <c r="FM15" s="22"/>
      <c r="FN15" s="4"/>
      <c r="FO15" s="22"/>
      <c r="FP15" s="4"/>
      <c r="FQ15" s="22"/>
      <c r="FR15" s="4"/>
      <c r="FS15" s="22"/>
      <c r="FT15" s="4"/>
      <c r="FU15" s="22"/>
      <c r="FV15" s="4"/>
    </row>
    <row r="16" spans="1:178" x14ac:dyDescent="0.25">
      <c r="A16" s="3">
        <f t="shared" si="2"/>
        <v>1225</v>
      </c>
      <c r="B16" s="3"/>
      <c r="C16" s="97">
        <f t="shared" si="3"/>
        <v>2.3860744363949504E-4</v>
      </c>
      <c r="D16" s="91"/>
      <c r="E16" s="94">
        <v>5186</v>
      </c>
      <c r="F16" s="78" t="s">
        <v>55</v>
      </c>
      <c r="G16" s="36" t="s">
        <v>71</v>
      </c>
      <c r="H16" s="12"/>
      <c r="I16" s="3"/>
      <c r="J16" s="4"/>
      <c r="K16" s="3"/>
      <c r="L16" s="4"/>
      <c r="M16" s="22">
        <v>20</v>
      </c>
      <c r="N16" s="4"/>
      <c r="O16" s="3">
        <v>10</v>
      </c>
      <c r="P16" s="4"/>
      <c r="Q16" s="3"/>
      <c r="R16" s="4"/>
      <c r="S16" s="3"/>
      <c r="T16" s="4"/>
      <c r="U16" s="3"/>
      <c r="V16" s="4"/>
      <c r="W16" s="14"/>
      <c r="X16" s="4"/>
      <c r="Y16" s="3"/>
      <c r="Z16" s="4"/>
      <c r="AA16" s="3">
        <v>10</v>
      </c>
      <c r="AB16" s="4"/>
      <c r="AC16" s="3">
        <v>10</v>
      </c>
      <c r="AD16" s="4"/>
      <c r="AE16" s="3"/>
      <c r="AF16" s="4"/>
      <c r="AG16" s="3"/>
      <c r="AH16" s="4"/>
      <c r="AI16" s="3">
        <v>25</v>
      </c>
      <c r="AJ16" s="4"/>
      <c r="AK16" s="3">
        <v>50</v>
      </c>
      <c r="AL16" s="4"/>
      <c r="AM16" s="3">
        <v>50</v>
      </c>
      <c r="AN16" s="4"/>
      <c r="AO16" s="3"/>
      <c r="AP16" s="4"/>
      <c r="AQ16" s="3">
        <v>25</v>
      </c>
      <c r="AR16" s="4"/>
      <c r="AS16" s="3">
        <v>50</v>
      </c>
      <c r="AT16" s="55"/>
      <c r="AU16" s="3"/>
      <c r="AV16" s="4"/>
      <c r="AW16" s="3">
        <v>25</v>
      </c>
      <c r="AX16" s="4"/>
      <c r="AY16" s="3"/>
      <c r="AZ16" s="4"/>
      <c r="BA16" s="3">
        <v>25</v>
      </c>
      <c r="BB16" s="4"/>
      <c r="BC16" s="3"/>
      <c r="BD16" s="4"/>
      <c r="BE16" s="3">
        <v>25</v>
      </c>
      <c r="BF16" s="4"/>
      <c r="BG16" s="3"/>
      <c r="BH16" s="4"/>
      <c r="BI16" s="3"/>
      <c r="BJ16" s="4"/>
      <c r="BK16" s="3"/>
      <c r="BL16" s="4"/>
      <c r="BM16" s="3"/>
      <c r="BN16" s="4"/>
      <c r="BO16" s="3">
        <v>25</v>
      </c>
      <c r="BP16" s="4"/>
      <c r="BQ16" s="3">
        <v>25</v>
      </c>
      <c r="BR16" s="4"/>
      <c r="BS16" s="3">
        <v>50</v>
      </c>
      <c r="BT16" s="4"/>
      <c r="BU16" s="3">
        <v>75</v>
      </c>
      <c r="BV16" s="4"/>
      <c r="BW16" s="3">
        <v>25</v>
      </c>
      <c r="BX16" s="4"/>
      <c r="BY16" s="3">
        <v>50</v>
      </c>
      <c r="BZ16" s="4"/>
      <c r="CA16" s="22"/>
      <c r="CB16" s="4"/>
      <c r="CC16" s="22"/>
      <c r="CD16" s="4"/>
      <c r="CE16" s="22"/>
      <c r="CF16" s="4"/>
      <c r="CG16" s="3"/>
      <c r="CH16" s="4"/>
      <c r="CI16" s="3">
        <v>50</v>
      </c>
      <c r="CJ16" s="4"/>
      <c r="CK16" s="22"/>
      <c r="CL16" s="4"/>
      <c r="CM16" s="3"/>
      <c r="CN16" s="4"/>
      <c r="CO16" s="22">
        <v>50</v>
      </c>
      <c r="CP16" s="4"/>
      <c r="CQ16" s="22"/>
      <c r="CR16" s="4"/>
      <c r="CS16" s="22">
        <v>100</v>
      </c>
      <c r="CT16" s="4"/>
      <c r="CU16" s="22">
        <v>75</v>
      </c>
      <c r="CV16" s="4"/>
      <c r="CW16" s="22"/>
      <c r="CX16" s="4"/>
      <c r="CY16" s="22"/>
      <c r="CZ16" s="4"/>
      <c r="DA16" s="22"/>
      <c r="DB16" s="4"/>
      <c r="DC16" s="22"/>
      <c r="DD16" s="4"/>
      <c r="DE16" s="22"/>
      <c r="DF16" s="4"/>
      <c r="DG16" s="22"/>
      <c r="DH16" s="4"/>
      <c r="DI16" s="22"/>
      <c r="DJ16" s="4"/>
      <c r="DK16" s="22"/>
      <c r="DL16" s="4"/>
      <c r="DM16" s="3">
        <v>25</v>
      </c>
      <c r="DN16" s="4"/>
      <c r="DO16" s="3"/>
      <c r="DP16" s="4"/>
      <c r="DQ16" s="3">
        <v>50</v>
      </c>
      <c r="DR16" s="4"/>
      <c r="DS16" s="3"/>
      <c r="DT16" s="4"/>
      <c r="DU16" s="3"/>
      <c r="DV16" s="4"/>
      <c r="DW16" s="3"/>
      <c r="DX16" s="4"/>
      <c r="DY16" s="3"/>
      <c r="DZ16" s="4"/>
      <c r="EA16" s="22"/>
      <c r="EB16" s="4"/>
      <c r="EC16" s="22">
        <v>25</v>
      </c>
      <c r="ED16" s="4"/>
      <c r="EE16" s="22">
        <v>25</v>
      </c>
      <c r="EF16" s="4"/>
      <c r="EG16" s="22"/>
      <c r="EH16" s="4"/>
      <c r="EI16" s="22">
        <v>25</v>
      </c>
      <c r="EJ16" s="4"/>
      <c r="EK16" s="22">
        <v>25</v>
      </c>
      <c r="EL16" s="4"/>
      <c r="EM16" s="3"/>
      <c r="EN16" s="4"/>
      <c r="EO16" s="3"/>
      <c r="EP16" s="4"/>
      <c r="EQ16" s="3"/>
      <c r="ER16" s="4"/>
      <c r="ES16" s="22"/>
      <c r="ET16" s="4"/>
      <c r="EU16" s="22"/>
      <c r="EV16" s="4"/>
      <c r="EW16" s="22"/>
      <c r="EX16" s="4"/>
      <c r="EY16" s="22"/>
      <c r="EZ16" s="4"/>
      <c r="FA16" s="22"/>
      <c r="FB16" s="4"/>
      <c r="FC16" s="22"/>
      <c r="FD16" s="4"/>
      <c r="FE16" s="22">
        <v>25</v>
      </c>
      <c r="FF16" s="4"/>
      <c r="FG16" s="22">
        <v>50</v>
      </c>
      <c r="FH16" s="4"/>
      <c r="FI16" s="22">
        <v>25</v>
      </c>
      <c r="FJ16" s="4"/>
      <c r="FK16" s="22">
        <v>100</v>
      </c>
      <c r="FL16" s="4"/>
      <c r="FM16" s="22"/>
      <c r="FN16" s="4"/>
      <c r="FO16" s="22"/>
      <c r="FP16" s="4"/>
      <c r="FQ16" s="22"/>
      <c r="FR16" s="4"/>
      <c r="FS16" s="22"/>
      <c r="FT16" s="4"/>
      <c r="FU16" s="22"/>
      <c r="FV16" s="4"/>
    </row>
    <row r="17" spans="1:178" x14ac:dyDescent="0.25">
      <c r="A17" s="3">
        <f t="shared" si="2"/>
        <v>-733.67000000000007</v>
      </c>
      <c r="B17" s="3"/>
      <c r="C17" s="97">
        <f t="shared" si="3"/>
        <v>-1.4290540667345988E-4</v>
      </c>
      <c r="D17" s="91"/>
      <c r="E17" s="94">
        <v>5112</v>
      </c>
      <c r="F17" s="78" t="s">
        <v>55</v>
      </c>
      <c r="G17" s="36" t="s">
        <v>149</v>
      </c>
      <c r="H17" s="12"/>
      <c r="I17" s="3"/>
      <c r="J17" s="4"/>
      <c r="K17" s="3"/>
      <c r="L17" s="4"/>
      <c r="M17" s="22"/>
      <c r="N17" s="4"/>
      <c r="O17" s="3"/>
      <c r="P17" s="4"/>
      <c r="Q17" s="3"/>
      <c r="R17" s="4"/>
      <c r="S17" s="3"/>
      <c r="T17" s="4"/>
      <c r="U17" s="3"/>
      <c r="V17" s="4"/>
      <c r="W17" s="14"/>
      <c r="X17" s="4"/>
      <c r="Y17" s="3"/>
      <c r="Z17" s="4"/>
      <c r="AA17" s="3"/>
      <c r="AB17" s="4"/>
      <c r="AC17" s="3"/>
      <c r="AD17" s="4"/>
      <c r="AE17" s="3"/>
      <c r="AF17" s="4"/>
      <c r="AG17" s="3"/>
      <c r="AH17" s="4"/>
      <c r="AI17" s="3"/>
      <c r="AJ17" s="4"/>
      <c r="AK17" s="3"/>
      <c r="AL17" s="4"/>
      <c r="AM17" s="3"/>
      <c r="AN17" s="4"/>
      <c r="AO17" s="3"/>
      <c r="AP17" s="4"/>
      <c r="AQ17" s="3"/>
      <c r="AR17" s="4"/>
      <c r="AS17" s="3"/>
      <c r="AT17" s="55"/>
      <c r="AU17" s="3"/>
      <c r="AV17" s="4"/>
      <c r="AW17" s="3"/>
      <c r="AX17" s="4"/>
      <c r="AY17" s="3"/>
      <c r="AZ17" s="4"/>
      <c r="BA17" s="3"/>
      <c r="BB17" s="4"/>
      <c r="BC17" s="3"/>
      <c r="BD17" s="4"/>
      <c r="BE17" s="3"/>
      <c r="BF17" s="4"/>
      <c r="BG17" s="3"/>
      <c r="BH17" s="4"/>
      <c r="BI17" s="3"/>
      <c r="BJ17" s="4"/>
      <c r="BK17" s="3"/>
      <c r="BL17" s="4"/>
      <c r="BM17" s="3"/>
      <c r="BN17" s="4"/>
      <c r="BO17" s="3"/>
      <c r="BP17" s="4"/>
      <c r="BQ17" s="3"/>
      <c r="BR17" s="4"/>
      <c r="BS17" s="3"/>
      <c r="BT17" s="4"/>
      <c r="BU17" s="3"/>
      <c r="BV17" s="4"/>
      <c r="BW17" s="3">
        <v>-146.47</v>
      </c>
      <c r="BX17" s="4"/>
      <c r="BY17" s="3"/>
      <c r="BZ17" s="4"/>
      <c r="CA17" s="22"/>
      <c r="CB17" s="4"/>
      <c r="CC17" s="22"/>
      <c r="CD17" s="4"/>
      <c r="CE17" s="22"/>
      <c r="CF17" s="4"/>
      <c r="CG17" s="3"/>
      <c r="CH17" s="4"/>
      <c r="CI17" s="3">
        <v>-587.20000000000005</v>
      </c>
      <c r="CJ17" s="4"/>
      <c r="CK17" s="22"/>
      <c r="CL17" s="4"/>
      <c r="CM17" s="3"/>
      <c r="CN17" s="4"/>
      <c r="CO17" s="22"/>
      <c r="CP17" s="4"/>
      <c r="CQ17" s="22"/>
      <c r="CR17" s="4"/>
      <c r="CS17" s="22"/>
      <c r="CT17" s="4"/>
      <c r="CU17" s="22"/>
      <c r="CV17" s="4"/>
      <c r="CW17" s="22"/>
      <c r="CX17" s="4"/>
      <c r="CY17" s="22"/>
      <c r="CZ17" s="4"/>
      <c r="DA17" s="22"/>
      <c r="DB17" s="4"/>
      <c r="DC17" s="22"/>
      <c r="DD17" s="4"/>
      <c r="DE17" s="22"/>
      <c r="DF17" s="4"/>
      <c r="DG17" s="22"/>
      <c r="DH17" s="4"/>
      <c r="DI17" s="22"/>
      <c r="DJ17" s="4"/>
      <c r="DK17" s="22"/>
      <c r="DL17" s="4"/>
      <c r="DM17" s="3"/>
      <c r="DN17" s="4"/>
      <c r="DO17" s="3"/>
      <c r="DP17" s="4"/>
      <c r="DQ17" s="3"/>
      <c r="DR17" s="4"/>
      <c r="DS17" s="3"/>
      <c r="DT17" s="4"/>
      <c r="DU17" s="3"/>
      <c r="DV17" s="4"/>
      <c r="DW17" s="3"/>
      <c r="DX17" s="4"/>
      <c r="DY17" s="3"/>
      <c r="DZ17" s="4"/>
      <c r="EA17" s="22"/>
      <c r="EB17" s="4"/>
      <c r="EC17" s="22"/>
      <c r="ED17" s="4"/>
      <c r="EE17" s="22"/>
      <c r="EF17" s="4"/>
      <c r="EG17" s="22"/>
      <c r="EH17" s="4"/>
      <c r="EI17" s="22"/>
      <c r="EJ17" s="4"/>
      <c r="EK17" s="22"/>
      <c r="EL17" s="4"/>
      <c r="EM17" s="3"/>
      <c r="EN17" s="4"/>
      <c r="EO17" s="3"/>
      <c r="EP17" s="4"/>
      <c r="EQ17" s="3"/>
      <c r="ER17" s="4"/>
      <c r="ES17" s="22"/>
      <c r="ET17" s="4"/>
      <c r="EU17" s="22"/>
      <c r="EV17" s="4"/>
      <c r="EW17" s="22"/>
      <c r="EX17" s="4"/>
      <c r="EY17" s="22"/>
      <c r="EZ17" s="4"/>
      <c r="FA17" s="22"/>
      <c r="FB17" s="4"/>
      <c r="FC17" s="22"/>
      <c r="FD17" s="4"/>
      <c r="FE17" s="22"/>
      <c r="FF17" s="4"/>
      <c r="FG17" s="22"/>
      <c r="FH17" s="4"/>
      <c r="FI17" s="22"/>
      <c r="FJ17" s="4"/>
      <c r="FK17" s="22"/>
      <c r="FL17" s="4"/>
      <c r="FM17" s="22"/>
      <c r="FN17" s="4"/>
      <c r="FO17" s="22"/>
      <c r="FP17" s="4"/>
      <c r="FQ17" s="22"/>
      <c r="FR17" s="4"/>
      <c r="FS17" s="22"/>
      <c r="FT17" s="4"/>
      <c r="FU17" s="22"/>
      <c r="FV17" s="4"/>
    </row>
    <row r="18" spans="1:178" x14ac:dyDescent="0.25">
      <c r="A18" s="3">
        <f t="shared" si="2"/>
        <v>22893.5</v>
      </c>
      <c r="B18" s="3"/>
      <c r="C18" s="97">
        <f t="shared" si="3"/>
        <v>4.4592322538455345E-3</v>
      </c>
      <c r="D18" s="91"/>
      <c r="E18" s="94">
        <v>5199</v>
      </c>
      <c r="F18" s="69" t="s">
        <v>55</v>
      </c>
      <c r="G18" s="13" t="s">
        <v>112</v>
      </c>
      <c r="H18" s="12"/>
      <c r="I18" s="3"/>
      <c r="J18" s="4"/>
      <c r="K18" s="3">
        <v>585</v>
      </c>
      <c r="L18" s="4"/>
      <c r="M18" s="22">
        <v>2165</v>
      </c>
      <c r="N18" s="4"/>
      <c r="O18" s="3">
        <v>390</v>
      </c>
      <c r="P18" s="4"/>
      <c r="Q18" s="3"/>
      <c r="R18" s="4"/>
      <c r="S18" s="3"/>
      <c r="T18" s="4"/>
      <c r="U18" s="3">
        <v>-195</v>
      </c>
      <c r="V18" s="4"/>
      <c r="W18" s="14">
        <v>1170</v>
      </c>
      <c r="X18" s="4"/>
      <c r="Y18" s="3">
        <v>2535</v>
      </c>
      <c r="Z18" s="4"/>
      <c r="AA18" s="3">
        <v>780</v>
      </c>
      <c r="AB18" s="4"/>
      <c r="AC18" s="3">
        <v>780</v>
      </c>
      <c r="AD18" s="4"/>
      <c r="AE18" s="3"/>
      <c r="AF18" s="4"/>
      <c r="AG18" s="3">
        <v>1000</v>
      </c>
      <c r="AH18" s="4"/>
      <c r="AI18" s="3">
        <v>585</v>
      </c>
      <c r="AJ18" s="4"/>
      <c r="AK18" s="3">
        <v>780</v>
      </c>
      <c r="AL18" s="4"/>
      <c r="AM18" s="3"/>
      <c r="AN18" s="4"/>
      <c r="AO18" s="3"/>
      <c r="AP18" s="4"/>
      <c r="AQ18" s="3">
        <v>390</v>
      </c>
      <c r="AR18" s="4"/>
      <c r="AS18" s="3">
        <v>1000</v>
      </c>
      <c r="AT18" s="55"/>
      <c r="AU18" s="3">
        <v>3500</v>
      </c>
      <c r="AV18" s="4"/>
      <c r="AW18" s="3">
        <v>1500</v>
      </c>
      <c r="AX18" s="4"/>
      <c r="AY18" s="3">
        <v>2500</v>
      </c>
      <c r="AZ18" s="4"/>
      <c r="BA18" s="3">
        <v>1000</v>
      </c>
      <c r="BB18" s="4"/>
      <c r="BC18" s="3">
        <v>1000</v>
      </c>
      <c r="BD18" s="4"/>
      <c r="BE18" s="3">
        <v>0</v>
      </c>
      <c r="BF18" s="4"/>
      <c r="BG18" s="3">
        <v>-500</v>
      </c>
      <c r="BH18" s="4"/>
      <c r="BI18" s="3"/>
      <c r="BJ18" s="4"/>
      <c r="BK18" s="3"/>
      <c r="BL18" s="4"/>
      <c r="BM18" s="3"/>
      <c r="BN18" s="4"/>
      <c r="BO18" s="3"/>
      <c r="BP18" s="4"/>
      <c r="BQ18" s="3"/>
      <c r="BR18" s="4"/>
      <c r="BS18" s="3"/>
      <c r="BT18" s="4"/>
      <c r="BU18" s="3"/>
      <c r="BV18" s="4"/>
      <c r="BW18" s="3"/>
      <c r="BX18" s="4"/>
      <c r="BY18" s="3"/>
      <c r="BZ18" s="4"/>
      <c r="CA18" s="22"/>
      <c r="CB18" s="4"/>
      <c r="CC18" s="22"/>
      <c r="CD18" s="4"/>
      <c r="CE18" s="22"/>
      <c r="CF18" s="4"/>
      <c r="CG18" s="3"/>
      <c r="CH18" s="4"/>
      <c r="CI18" s="3"/>
      <c r="CJ18" s="4"/>
      <c r="CK18" s="22"/>
      <c r="CL18" s="4"/>
      <c r="CM18" s="3"/>
      <c r="CN18" s="4"/>
      <c r="CO18" s="22"/>
      <c r="CP18" s="4"/>
      <c r="CQ18" s="22"/>
      <c r="CR18" s="4"/>
      <c r="CS18" s="22"/>
      <c r="CT18" s="4"/>
      <c r="CU18" s="22"/>
      <c r="CV18" s="4"/>
      <c r="CW18" s="22"/>
      <c r="CX18" s="4"/>
      <c r="CY18" s="22"/>
      <c r="CZ18" s="4"/>
      <c r="DA18" s="22"/>
      <c r="DB18" s="4"/>
      <c r="DC18" s="22"/>
      <c r="DD18" s="4"/>
      <c r="DE18" s="22"/>
      <c r="DF18" s="4"/>
      <c r="DG18" s="22"/>
      <c r="DH18" s="4"/>
      <c r="DI18" s="22"/>
      <c r="DJ18" s="4"/>
      <c r="DK18" s="22"/>
      <c r="DL18" s="4"/>
      <c r="DM18" s="3"/>
      <c r="DN18" s="4"/>
      <c r="DO18" s="3"/>
      <c r="DP18" s="4"/>
      <c r="DQ18" s="3"/>
      <c r="DR18" s="4"/>
      <c r="DS18" s="3"/>
      <c r="DT18" s="4"/>
      <c r="DU18" s="3"/>
      <c r="DV18" s="4"/>
      <c r="DW18" s="3"/>
      <c r="DX18" s="4"/>
      <c r="DY18" s="3"/>
      <c r="DZ18" s="4"/>
      <c r="EA18" s="22"/>
      <c r="EB18" s="4"/>
      <c r="EC18" s="22"/>
      <c r="ED18" s="4"/>
      <c r="EE18" s="22"/>
      <c r="EF18" s="4"/>
      <c r="EG18" s="22"/>
      <c r="EH18" s="4"/>
      <c r="EI18" s="22"/>
      <c r="EJ18" s="4"/>
      <c r="EK18" s="22"/>
      <c r="EL18" s="4"/>
      <c r="EM18" s="3"/>
      <c r="EN18" s="4"/>
      <c r="EO18" s="3">
        <v>707.5</v>
      </c>
      <c r="EP18" s="4"/>
      <c r="EQ18" s="3"/>
      <c r="ER18" s="4"/>
      <c r="ES18" s="22"/>
      <c r="ET18" s="4"/>
      <c r="EU18" s="22"/>
      <c r="EV18" s="4"/>
      <c r="EW18" s="22"/>
      <c r="EX18" s="4"/>
      <c r="EY18" s="22"/>
      <c r="EZ18" s="4"/>
      <c r="FA18" s="22"/>
      <c r="FB18" s="4"/>
      <c r="FC18" s="22"/>
      <c r="FD18" s="4"/>
      <c r="FE18" s="22"/>
      <c r="FF18" s="4"/>
      <c r="FG18" s="22"/>
      <c r="FH18" s="4"/>
      <c r="FI18" s="22">
        <v>1086</v>
      </c>
      <c r="FJ18" s="4"/>
      <c r="FK18" s="22">
        <v>135</v>
      </c>
      <c r="FL18" s="4"/>
      <c r="FM18" s="22"/>
      <c r="FN18" s="4"/>
      <c r="FO18" s="22"/>
      <c r="FP18" s="4"/>
      <c r="FQ18" s="22"/>
      <c r="FR18" s="4"/>
      <c r="FS18" s="22"/>
      <c r="FT18" s="4"/>
      <c r="FU18" s="22"/>
      <c r="FV18" s="4"/>
    </row>
    <row r="19" spans="1:178" x14ac:dyDescent="0.25">
      <c r="A19" s="3">
        <f t="shared" si="2"/>
        <v>-97</v>
      </c>
      <c r="B19" s="3"/>
      <c r="C19" s="97">
        <f t="shared" si="3"/>
        <v>-1.8893813904515118E-5</v>
      </c>
      <c r="D19" s="91"/>
      <c r="E19" s="94">
        <v>5190</v>
      </c>
      <c r="F19" s="69" t="s">
        <v>55</v>
      </c>
      <c r="G19" s="36" t="s">
        <v>89</v>
      </c>
      <c r="H19" s="12"/>
      <c r="I19" s="3"/>
      <c r="J19" s="4"/>
      <c r="K19" s="3">
        <v>-97</v>
      </c>
      <c r="L19" s="4"/>
      <c r="M19" s="22"/>
      <c r="N19" s="4"/>
      <c r="O19" s="3">
        <v>0</v>
      </c>
      <c r="P19" s="4"/>
      <c r="Q19" s="3"/>
      <c r="R19" s="4"/>
      <c r="S19" s="3"/>
      <c r="T19" s="4"/>
      <c r="U19" s="3"/>
      <c r="V19" s="4"/>
      <c r="W19" s="14"/>
      <c r="X19" s="4"/>
      <c r="Y19" s="3"/>
      <c r="Z19" s="4"/>
      <c r="AA19" s="3"/>
      <c r="AB19" s="4"/>
      <c r="AC19" s="3"/>
      <c r="AD19" s="4"/>
      <c r="AE19" s="3"/>
      <c r="AF19" s="4"/>
      <c r="AG19" s="3"/>
      <c r="AH19" s="4"/>
      <c r="AI19" s="3"/>
      <c r="AJ19" s="4"/>
      <c r="AK19" s="3"/>
      <c r="AL19" s="4"/>
      <c r="AM19" s="3"/>
      <c r="AN19" s="4"/>
      <c r="AO19" s="3"/>
      <c r="AP19" s="4"/>
      <c r="AQ19" s="3"/>
      <c r="AR19" s="4"/>
      <c r="AS19" s="3"/>
      <c r="AT19" s="55"/>
      <c r="AU19" s="3"/>
      <c r="AV19" s="4"/>
      <c r="AW19" s="3"/>
      <c r="AX19" s="4"/>
      <c r="AY19" s="3"/>
      <c r="AZ19" s="4"/>
      <c r="BA19" s="3"/>
      <c r="BB19" s="4"/>
      <c r="BC19" s="3"/>
      <c r="BD19" s="4"/>
      <c r="BE19" s="3"/>
      <c r="BF19" s="4"/>
      <c r="BG19" s="3"/>
      <c r="BH19" s="4"/>
      <c r="BI19" s="3"/>
      <c r="BJ19" s="4"/>
      <c r="BK19" s="3"/>
      <c r="BL19" s="4"/>
      <c r="BM19" s="3"/>
      <c r="BN19" s="4"/>
      <c r="BO19" s="3"/>
      <c r="BP19" s="4"/>
      <c r="BQ19" s="3"/>
      <c r="BR19" s="4"/>
      <c r="BS19" s="3"/>
      <c r="BT19" s="4"/>
      <c r="BU19" s="3"/>
      <c r="BV19" s="4"/>
      <c r="BW19" s="3"/>
      <c r="BX19" s="4"/>
      <c r="BY19" s="3"/>
      <c r="BZ19" s="4"/>
      <c r="CA19" s="22"/>
      <c r="CB19" s="4"/>
      <c r="CC19" s="22"/>
      <c r="CD19" s="4"/>
      <c r="CE19" s="22"/>
      <c r="CF19" s="4"/>
      <c r="CG19" s="3"/>
      <c r="CH19" s="4"/>
      <c r="CI19" s="3"/>
      <c r="CJ19" s="4"/>
      <c r="CK19" s="22"/>
      <c r="CL19" s="4"/>
      <c r="CM19" s="3"/>
      <c r="CN19" s="4"/>
      <c r="CO19" s="22"/>
      <c r="CP19" s="4"/>
      <c r="CQ19" s="22"/>
      <c r="CR19" s="4"/>
      <c r="CS19" s="22"/>
      <c r="CT19" s="4"/>
      <c r="CU19" s="22"/>
      <c r="CV19" s="4"/>
      <c r="CW19" s="22"/>
      <c r="CX19" s="4"/>
      <c r="CY19" s="22"/>
      <c r="CZ19" s="4"/>
      <c r="DA19" s="22"/>
      <c r="DB19" s="4"/>
      <c r="DC19" s="22"/>
      <c r="DD19" s="4"/>
      <c r="DE19" s="22"/>
      <c r="DF19" s="4"/>
      <c r="DG19" s="22"/>
      <c r="DH19" s="4"/>
      <c r="DI19" s="22"/>
      <c r="DJ19" s="4"/>
      <c r="DK19" s="22"/>
      <c r="DL19" s="4"/>
      <c r="DM19" s="3"/>
      <c r="DN19" s="4"/>
      <c r="DO19" s="3"/>
      <c r="DP19" s="4"/>
      <c r="DQ19" s="3"/>
      <c r="DR19" s="4"/>
      <c r="DS19" s="3"/>
      <c r="DT19" s="4"/>
      <c r="DU19" s="3"/>
      <c r="DV19" s="4"/>
      <c r="DW19" s="3"/>
      <c r="DX19" s="4"/>
      <c r="DY19" s="3"/>
      <c r="DZ19" s="4"/>
      <c r="EA19" s="22"/>
      <c r="EB19" s="4"/>
      <c r="EC19" s="22"/>
      <c r="ED19" s="4"/>
      <c r="EE19" s="22"/>
      <c r="EF19" s="4"/>
      <c r="EG19" s="22"/>
      <c r="EH19" s="4"/>
      <c r="EI19" s="22"/>
      <c r="EJ19" s="4"/>
      <c r="EK19" s="22"/>
      <c r="EL19" s="4"/>
      <c r="EM19" s="3"/>
      <c r="EN19" s="4"/>
      <c r="EO19" s="3"/>
      <c r="EP19" s="4"/>
      <c r="EQ19" s="3"/>
      <c r="ER19" s="4"/>
      <c r="ES19" s="22"/>
      <c r="ET19" s="4"/>
      <c r="EU19" s="22"/>
      <c r="EV19" s="4"/>
      <c r="EW19" s="22"/>
      <c r="EX19" s="4"/>
      <c r="EY19" s="22"/>
      <c r="EZ19" s="4"/>
      <c r="FA19" s="22"/>
      <c r="FB19" s="4"/>
      <c r="FC19" s="22"/>
      <c r="FD19" s="4"/>
      <c r="FE19" s="22"/>
      <c r="FF19" s="4"/>
      <c r="FG19" s="22"/>
      <c r="FH19" s="4"/>
      <c r="FI19" s="22"/>
      <c r="FJ19" s="4"/>
      <c r="FK19" s="22"/>
      <c r="FL19" s="4"/>
      <c r="FM19" s="22"/>
      <c r="FN19" s="4"/>
      <c r="FO19" s="22"/>
      <c r="FP19" s="4"/>
      <c r="FQ19" s="22"/>
      <c r="FR19" s="4"/>
      <c r="FS19" s="22"/>
      <c r="FT19" s="4"/>
      <c r="FU19" s="22"/>
      <c r="FV19" s="4"/>
    </row>
    <row r="20" spans="1:178" x14ac:dyDescent="0.25">
      <c r="A20" s="3">
        <f t="shared" si="2"/>
        <v>-62500</v>
      </c>
      <c r="B20" s="3"/>
      <c r="C20" s="97">
        <f t="shared" si="3"/>
        <v>-1.2173849165280359E-2</v>
      </c>
      <c r="D20" s="91"/>
      <c r="E20" s="94">
        <v>1140</v>
      </c>
      <c r="F20" s="69" t="s">
        <v>55</v>
      </c>
      <c r="G20" s="36" t="s">
        <v>90</v>
      </c>
      <c r="H20" s="12"/>
      <c r="I20" s="3"/>
      <c r="J20" s="4"/>
      <c r="K20" s="3"/>
      <c r="L20" s="4"/>
      <c r="M20" s="22">
        <v>-100000</v>
      </c>
      <c r="N20" s="4"/>
      <c r="O20" s="3">
        <v>0</v>
      </c>
      <c r="P20" s="4"/>
      <c r="Q20" s="3"/>
      <c r="R20" s="4"/>
      <c r="S20" s="3"/>
      <c r="T20" s="4"/>
      <c r="U20" s="3"/>
      <c r="V20" s="4"/>
      <c r="W20" s="14"/>
      <c r="X20" s="4"/>
      <c r="Y20" s="3"/>
      <c r="Z20" s="4"/>
      <c r="AA20" s="3"/>
      <c r="AB20" s="4"/>
      <c r="AC20" s="3"/>
      <c r="AD20" s="4"/>
      <c r="AE20" s="3"/>
      <c r="AF20" s="4"/>
      <c r="AG20" s="3"/>
      <c r="AH20" s="4"/>
      <c r="AI20" s="3"/>
      <c r="AJ20" s="4"/>
      <c r="AK20" s="3"/>
      <c r="AL20" s="4"/>
      <c r="AM20" s="3"/>
      <c r="AN20" s="4"/>
      <c r="AO20" s="3"/>
      <c r="AP20" s="4"/>
      <c r="AQ20" s="3">
        <v>7500</v>
      </c>
      <c r="AR20" s="4"/>
      <c r="AS20" s="3">
        <v>30000</v>
      </c>
      <c r="AT20" s="55"/>
      <c r="AU20" s="3"/>
      <c r="AV20" s="4"/>
      <c r="AW20" s="3"/>
      <c r="AX20" s="4"/>
      <c r="AY20" s="3"/>
      <c r="AZ20" s="4"/>
      <c r="BA20" s="3"/>
      <c r="BB20" s="4"/>
      <c r="BC20" s="3"/>
      <c r="BD20" s="4"/>
      <c r="BE20" s="3"/>
      <c r="BF20" s="4"/>
      <c r="BG20" s="3"/>
      <c r="BH20" s="4"/>
      <c r="BI20" s="3"/>
      <c r="BJ20" s="4"/>
      <c r="BK20" s="3"/>
      <c r="BL20" s="4"/>
      <c r="BM20" s="3"/>
      <c r="BN20" s="4"/>
      <c r="BO20" s="3"/>
      <c r="BP20" s="4"/>
      <c r="BQ20" s="3"/>
      <c r="BR20" s="4"/>
      <c r="BS20" s="3"/>
      <c r="BT20" s="4"/>
      <c r="BU20" s="3"/>
      <c r="BV20" s="4"/>
      <c r="BW20" s="3"/>
      <c r="BX20" s="4"/>
      <c r="BY20" s="3"/>
      <c r="BZ20" s="4"/>
      <c r="CA20" s="22"/>
      <c r="CB20" s="4"/>
      <c r="CC20" s="22"/>
      <c r="CD20" s="4"/>
      <c r="CE20" s="22"/>
      <c r="CF20" s="4"/>
      <c r="CG20" s="3"/>
      <c r="CH20" s="4"/>
      <c r="CI20" s="3"/>
      <c r="CJ20" s="4"/>
      <c r="CK20" s="22"/>
      <c r="CL20" s="4"/>
      <c r="CM20" s="3"/>
      <c r="CN20" s="4"/>
      <c r="CO20" s="22"/>
      <c r="CP20" s="4"/>
      <c r="CQ20" s="22"/>
      <c r="CR20" s="4"/>
      <c r="CS20" s="22"/>
      <c r="CT20" s="4"/>
      <c r="CU20" s="22"/>
      <c r="CV20" s="4"/>
      <c r="CW20" s="22"/>
      <c r="CX20" s="4"/>
      <c r="CY20" s="22"/>
      <c r="CZ20" s="4"/>
      <c r="DA20" s="22"/>
      <c r="DB20" s="4"/>
      <c r="DC20" s="22"/>
      <c r="DD20" s="4"/>
      <c r="DE20" s="22"/>
      <c r="DF20" s="4"/>
      <c r="DG20" s="22"/>
      <c r="DH20" s="4"/>
      <c r="DI20" s="22"/>
      <c r="DJ20" s="4"/>
      <c r="DK20" s="22"/>
      <c r="DL20" s="4"/>
      <c r="DM20" s="3"/>
      <c r="DN20" s="4"/>
      <c r="DO20" s="3"/>
      <c r="DP20" s="4"/>
      <c r="DQ20" s="3"/>
      <c r="DR20" s="4"/>
      <c r="DS20" s="3"/>
      <c r="DT20" s="4"/>
      <c r="DU20" s="3"/>
      <c r="DV20" s="4"/>
      <c r="DW20" s="3"/>
      <c r="DX20" s="4"/>
      <c r="DY20" s="3"/>
      <c r="DZ20" s="4"/>
      <c r="EA20" s="22"/>
      <c r="EB20" s="4"/>
      <c r="EC20" s="22"/>
      <c r="ED20" s="4"/>
      <c r="EE20" s="22"/>
      <c r="EF20" s="4"/>
      <c r="EG20" s="22"/>
      <c r="EH20" s="4"/>
      <c r="EI20" s="22"/>
      <c r="EJ20" s="4"/>
      <c r="EK20" s="22"/>
      <c r="EL20" s="4"/>
      <c r="EM20" s="3"/>
      <c r="EN20" s="4"/>
      <c r="EO20" s="3"/>
      <c r="EP20" s="4"/>
      <c r="EQ20" s="3"/>
      <c r="ER20" s="4"/>
      <c r="ES20" s="22"/>
      <c r="ET20" s="4"/>
      <c r="EU20" s="22"/>
      <c r="EV20" s="4"/>
      <c r="EW20" s="22"/>
      <c r="EX20" s="4"/>
      <c r="EY20" s="22"/>
      <c r="EZ20" s="4"/>
      <c r="FA20" s="22"/>
      <c r="FB20" s="4"/>
      <c r="FC20" s="22"/>
      <c r="FD20" s="4"/>
      <c r="FE20" s="22"/>
      <c r="FF20" s="4"/>
      <c r="FG20" s="22"/>
      <c r="FH20" s="4"/>
      <c r="FI20" s="22"/>
      <c r="FJ20" s="4"/>
      <c r="FK20" s="22"/>
      <c r="FL20" s="4"/>
      <c r="FM20" s="22"/>
      <c r="FN20" s="4"/>
      <c r="FO20" s="22"/>
      <c r="FP20" s="4"/>
      <c r="FQ20" s="22"/>
      <c r="FR20" s="4"/>
      <c r="FS20" s="22"/>
      <c r="FT20" s="4"/>
      <c r="FU20" s="22"/>
      <c r="FV20" s="4"/>
    </row>
    <row r="21" spans="1:178" ht="15.75" thickBot="1" x14ac:dyDescent="0.3">
      <c r="A21" s="5">
        <f t="shared" si="2"/>
        <v>14781.230000000003</v>
      </c>
      <c r="B21" s="5"/>
      <c r="C21" s="98">
        <f t="shared" si="3"/>
        <v>2.8791114319570727E-3</v>
      </c>
      <c r="D21" s="92"/>
      <c r="E21" s="95">
        <v>2191</v>
      </c>
      <c r="F21" s="70" t="s">
        <v>55</v>
      </c>
      <c r="G21" s="16" t="s">
        <v>6</v>
      </c>
      <c r="H21" s="15"/>
      <c r="I21" s="5"/>
      <c r="J21" s="6"/>
      <c r="K21" s="5"/>
      <c r="L21" s="6"/>
      <c r="M21" s="25">
        <v>41</v>
      </c>
      <c r="N21" s="6"/>
      <c r="O21" s="5">
        <v>0</v>
      </c>
      <c r="P21" s="6"/>
      <c r="Q21" s="5"/>
      <c r="R21" s="6"/>
      <c r="S21" s="5"/>
      <c r="T21" s="6"/>
      <c r="U21" s="5"/>
      <c r="V21" s="6"/>
      <c r="W21" s="17">
        <v>-94</v>
      </c>
      <c r="X21" s="6"/>
      <c r="Y21" s="5">
        <v>234.27</v>
      </c>
      <c r="Z21" s="6"/>
      <c r="AA21" s="3">
        <v>0</v>
      </c>
      <c r="AB21" s="6"/>
      <c r="AC21" s="3">
        <v>190.84</v>
      </c>
      <c r="AD21" s="6"/>
      <c r="AE21" s="3">
        <v>261.5</v>
      </c>
      <c r="AF21" s="4"/>
      <c r="AG21" s="3">
        <v>56.3</v>
      </c>
      <c r="AH21" s="4"/>
      <c r="AI21" s="3"/>
      <c r="AJ21" s="6"/>
      <c r="AK21" s="3">
        <v>43.75</v>
      </c>
      <c r="AL21" s="6"/>
      <c r="AM21" s="3">
        <v>531.05999999999995</v>
      </c>
      <c r="AN21" s="6"/>
      <c r="AO21" s="3">
        <v>334.65</v>
      </c>
      <c r="AP21" s="6"/>
      <c r="AQ21" s="3">
        <v>351.83</v>
      </c>
      <c r="AR21" s="6"/>
      <c r="AS21" s="3">
        <v>676.79</v>
      </c>
      <c r="AT21" s="56"/>
      <c r="AU21" s="3">
        <v>301.02</v>
      </c>
      <c r="AV21" s="6"/>
      <c r="AW21" s="3">
        <v>934.78</v>
      </c>
      <c r="AX21" s="6"/>
      <c r="AY21" s="3">
        <v>47.6</v>
      </c>
      <c r="AZ21" s="6"/>
      <c r="BA21" s="5">
        <v>230.45</v>
      </c>
      <c r="BB21" s="6"/>
      <c r="BC21" s="5">
        <v>782.27</v>
      </c>
      <c r="BD21" s="6"/>
      <c r="BE21" s="3">
        <v>974.22</v>
      </c>
      <c r="BF21" s="6"/>
      <c r="BG21" s="3">
        <v>100.49</v>
      </c>
      <c r="BH21" s="6"/>
      <c r="BI21" s="3">
        <v>566.25</v>
      </c>
      <c r="BJ21" s="6"/>
      <c r="BK21" s="3">
        <v>26.1</v>
      </c>
      <c r="BL21" s="6"/>
      <c r="BM21" s="3">
        <v>1258</v>
      </c>
      <c r="BN21" s="6"/>
      <c r="BO21" s="3">
        <v>133.18</v>
      </c>
      <c r="BP21" s="6"/>
      <c r="BQ21" s="3">
        <v>218.88</v>
      </c>
      <c r="BR21" s="6"/>
      <c r="BS21" s="3">
        <v>280.75</v>
      </c>
      <c r="BT21" s="6"/>
      <c r="BU21" s="3">
        <v>266.68</v>
      </c>
      <c r="BV21" s="6"/>
      <c r="BW21" s="3">
        <v>150.1</v>
      </c>
      <c r="BX21" s="6"/>
      <c r="BY21" s="3">
        <v>35.72</v>
      </c>
      <c r="BZ21" s="6"/>
      <c r="CA21" s="22"/>
      <c r="CB21" s="6"/>
      <c r="CC21" s="22"/>
      <c r="CD21" s="6"/>
      <c r="CE21" s="22"/>
      <c r="CF21" s="6"/>
      <c r="CG21" s="3">
        <v>418.09</v>
      </c>
      <c r="CH21" s="6"/>
      <c r="CI21" s="3">
        <v>659.91</v>
      </c>
      <c r="CJ21" s="6"/>
      <c r="CK21" s="22"/>
      <c r="CL21" s="6"/>
      <c r="CM21" s="3">
        <v>181.39</v>
      </c>
      <c r="CN21" s="6"/>
      <c r="CO21" s="22">
        <v>236.79</v>
      </c>
      <c r="CP21" s="6"/>
      <c r="CQ21" s="22">
        <v>3.1</v>
      </c>
      <c r="CR21" s="6"/>
      <c r="CS21" s="22">
        <v>109.77</v>
      </c>
      <c r="CT21" s="6"/>
      <c r="CU21" s="22">
        <v>803.75</v>
      </c>
      <c r="CV21" s="6"/>
      <c r="CW21" s="22"/>
      <c r="CX21" s="6"/>
      <c r="CY21" s="22"/>
      <c r="CZ21" s="6"/>
      <c r="DA21" s="22"/>
      <c r="DB21" s="6"/>
      <c r="DC21" s="22"/>
      <c r="DD21" s="6"/>
      <c r="DE21" s="22"/>
      <c r="DF21" s="6"/>
      <c r="DG21" s="22"/>
      <c r="DH21" s="6"/>
      <c r="DI21" s="22"/>
      <c r="DJ21" s="6"/>
      <c r="DK21" s="22"/>
      <c r="DL21" s="6"/>
      <c r="DM21" s="3">
        <v>916.03</v>
      </c>
      <c r="DN21" s="6"/>
      <c r="DO21" s="3">
        <v>6.3</v>
      </c>
      <c r="DP21" s="6"/>
      <c r="DQ21" s="3">
        <v>20.14</v>
      </c>
      <c r="DR21" s="6"/>
      <c r="DS21" s="3"/>
      <c r="DT21" s="6"/>
      <c r="DU21" s="3"/>
      <c r="DV21" s="6"/>
      <c r="DW21" s="3"/>
      <c r="DX21" s="6"/>
      <c r="DY21" s="3"/>
      <c r="DZ21" s="6"/>
      <c r="EA21" s="22">
        <v>93.05</v>
      </c>
      <c r="EB21" s="6"/>
      <c r="EC21" s="22">
        <v>446.7</v>
      </c>
      <c r="ED21" s="6"/>
      <c r="EE21" s="22">
        <v>15.66</v>
      </c>
      <c r="EF21" s="6"/>
      <c r="EG21" s="22">
        <v>93.05</v>
      </c>
      <c r="EH21" s="6"/>
      <c r="EI21" s="22">
        <v>446.7</v>
      </c>
      <c r="EJ21" s="6"/>
      <c r="EK21" s="22">
        <v>33.479999999999997</v>
      </c>
      <c r="EL21" s="6"/>
      <c r="EM21" s="3"/>
      <c r="EN21" s="6"/>
      <c r="EO21" s="3">
        <v>78.89</v>
      </c>
      <c r="EP21" s="6"/>
      <c r="EQ21" s="3"/>
      <c r="ER21" s="6"/>
      <c r="ES21" s="22">
        <v>1153.8499999999999</v>
      </c>
      <c r="ET21" s="6"/>
      <c r="EU21" s="22">
        <v>-20.52</v>
      </c>
      <c r="EV21" s="6"/>
      <c r="EW21" s="22"/>
      <c r="EX21" s="6"/>
      <c r="EY21" s="22">
        <v>13.95</v>
      </c>
      <c r="EZ21" s="6"/>
      <c r="FA21" s="22"/>
      <c r="FB21" s="6"/>
      <c r="FC21" s="22">
        <v>45.04</v>
      </c>
      <c r="FD21" s="6"/>
      <c r="FE21" s="22">
        <v>15.17</v>
      </c>
      <c r="FF21" s="6"/>
      <c r="FG21" s="22">
        <v>41.27</v>
      </c>
      <c r="FH21" s="6"/>
      <c r="FI21" s="22"/>
      <c r="FJ21" s="6"/>
      <c r="FK21" s="22">
        <v>35.19</v>
      </c>
      <c r="FL21" s="6"/>
      <c r="FM21" s="22"/>
      <c r="FN21" s="6"/>
      <c r="FO21" s="22"/>
      <c r="FP21" s="6"/>
      <c r="FQ21" s="22"/>
      <c r="FR21" s="6"/>
      <c r="FS21" s="22"/>
      <c r="FT21" s="6"/>
      <c r="FU21" s="22"/>
      <c r="FV21" s="6"/>
    </row>
    <row r="22" spans="1:178" ht="15.75" thickBot="1" x14ac:dyDescent="0.3">
      <c r="H22" s="18" t="s">
        <v>58</v>
      </c>
      <c r="I22" s="5"/>
      <c r="J22" s="23">
        <f>SUM(I13:I21)</f>
        <v>0</v>
      </c>
      <c r="K22" s="5"/>
      <c r="L22" s="23">
        <f>SUM(K13:K21)</f>
        <v>488</v>
      </c>
      <c r="M22" s="19"/>
      <c r="N22" s="23">
        <f>SUM(M13:M21)</f>
        <v>-97774</v>
      </c>
      <c r="O22" s="19"/>
      <c r="P22" s="23">
        <f>SUM(O13:O21)</f>
        <v>400</v>
      </c>
      <c r="Q22" s="19"/>
      <c r="R22" s="23">
        <f>SUM(Q13:Q21)</f>
        <v>0</v>
      </c>
      <c r="S22" s="19"/>
      <c r="T22" s="23">
        <f>SUM(S13:S21)</f>
        <v>0</v>
      </c>
      <c r="U22" s="19"/>
      <c r="V22" s="23">
        <f>SUM(U13:U21)</f>
        <v>-195</v>
      </c>
      <c r="W22" s="21"/>
      <c r="X22" s="23">
        <f>SUM(W13:W21)</f>
        <v>1076</v>
      </c>
      <c r="Y22" s="19"/>
      <c r="Z22" s="23">
        <f>SUM(Y13:Y21)</f>
        <v>2769.27</v>
      </c>
      <c r="AA22" s="19"/>
      <c r="AB22" s="23">
        <f>SUM(AA13:AA21)</f>
        <v>790</v>
      </c>
      <c r="AC22" s="19"/>
      <c r="AD22" s="23">
        <f>SUM(AC13:AC21)</f>
        <v>980.84</v>
      </c>
      <c r="AE22" s="19"/>
      <c r="AF22" s="20">
        <f>SUM(AE13:AE21)</f>
        <v>261.5</v>
      </c>
      <c r="AG22" s="19"/>
      <c r="AH22" s="47">
        <f>+AF22</f>
        <v>261.5</v>
      </c>
      <c r="AI22" s="19"/>
      <c r="AJ22" s="23">
        <f>SUM(AI13:AI21)</f>
        <v>610</v>
      </c>
      <c r="AK22" s="19"/>
      <c r="AL22" s="23">
        <f>SUM(AK13:AK21)</f>
        <v>873.75</v>
      </c>
      <c r="AM22" s="19"/>
      <c r="AN22" s="23">
        <f>SUM(AM13:AM21)</f>
        <v>581.05999999999995</v>
      </c>
      <c r="AO22" s="19"/>
      <c r="AP22" s="23">
        <f>SUM(AO13:AO21)</f>
        <v>92334.65</v>
      </c>
      <c r="AQ22" s="19"/>
      <c r="AR22" s="23">
        <f>SUM(AQ13:AQ21)</f>
        <v>8266.83</v>
      </c>
      <c r="AS22" s="19"/>
      <c r="AT22" s="59">
        <f>SUM(AS13:AS21)</f>
        <v>31726.79</v>
      </c>
      <c r="AU22" s="19"/>
      <c r="AV22" s="23">
        <f>SUM(AU13:AU21)</f>
        <v>3801.02</v>
      </c>
      <c r="AW22" s="19"/>
      <c r="AX22" s="23">
        <f>SUM(AW13:AW21)</f>
        <v>2459.7799999999997</v>
      </c>
      <c r="AY22" s="19"/>
      <c r="AZ22" s="23">
        <f>SUM(AY13:AY21)</f>
        <v>-802.28000000000009</v>
      </c>
      <c r="BA22" s="5"/>
      <c r="BB22" s="23">
        <f>SUM(BA13:BA21)</f>
        <v>1255.45</v>
      </c>
      <c r="BC22" s="5"/>
      <c r="BD22" s="23">
        <f>SUM(BC13:BC21)</f>
        <v>1782.27</v>
      </c>
      <c r="BE22" s="19"/>
      <c r="BF22" s="23">
        <f>SUM(BE13:BE21)</f>
        <v>234.01999999999998</v>
      </c>
      <c r="BG22" s="19"/>
      <c r="BH22" s="23">
        <f>SUM(BG13:BG21)</f>
        <v>252497.71</v>
      </c>
      <c r="BI22" s="19"/>
      <c r="BJ22" s="23">
        <f>SUM(BI13:BI21)</f>
        <v>566.25</v>
      </c>
      <c r="BK22" s="19"/>
      <c r="BL22" s="23">
        <f>SUM(BK13:BK21)</f>
        <v>26.1</v>
      </c>
      <c r="BM22" s="19"/>
      <c r="BN22" s="23">
        <f>SUM(BM13:BM21)</f>
        <v>1258</v>
      </c>
      <c r="BO22" s="19"/>
      <c r="BP22" s="23">
        <f>SUM(BO13:BO21)</f>
        <v>158.18</v>
      </c>
      <c r="BQ22" s="19"/>
      <c r="BR22" s="23">
        <f>SUM(BQ13:BQ21)</f>
        <v>243.88</v>
      </c>
      <c r="BS22" s="19"/>
      <c r="BT22" s="23">
        <f>SUM(BS13:BS21)</f>
        <v>380.43</v>
      </c>
      <c r="BU22" s="19"/>
      <c r="BV22" s="23">
        <f>SUM(BU13:BU21)</f>
        <v>341.68</v>
      </c>
      <c r="BW22" s="19"/>
      <c r="BX22" s="23">
        <f>SUM(BW13:BW21)</f>
        <v>28.629999999999995</v>
      </c>
      <c r="BY22" s="19"/>
      <c r="BZ22" s="23">
        <f>SUM(BY13:BY21)</f>
        <v>85.72</v>
      </c>
      <c r="CA22" s="21"/>
      <c r="CB22" s="23">
        <f>SUM(CA13:CA21)</f>
        <v>0</v>
      </c>
      <c r="CC22" s="21"/>
      <c r="CD22" s="23">
        <f>SUM(CC13:CC21)</f>
        <v>0</v>
      </c>
      <c r="CE22" s="21"/>
      <c r="CF22" s="23">
        <f>SUM(CE13:CE21)</f>
        <v>0</v>
      </c>
      <c r="CG22" s="19"/>
      <c r="CH22" s="23">
        <f>SUM(CG13:CG21)</f>
        <v>418.09</v>
      </c>
      <c r="CI22" s="19"/>
      <c r="CJ22" s="23">
        <f>SUM(CI13:CI21)</f>
        <v>122.70999999999992</v>
      </c>
      <c r="CK22" s="21"/>
      <c r="CL22" s="23">
        <f>SUM(CK13:CK21)</f>
        <v>0</v>
      </c>
      <c r="CM22" s="19"/>
      <c r="CN22" s="23">
        <f>SUM(CM13:CM21)</f>
        <v>181.39</v>
      </c>
      <c r="CO22" s="21"/>
      <c r="CP22" s="23">
        <f>SUM(CO13:CO21)</f>
        <v>286.78999999999996</v>
      </c>
      <c r="CQ22" s="21"/>
      <c r="CR22" s="23">
        <f>SUM(CQ13:CQ21)</f>
        <v>33003.1</v>
      </c>
      <c r="CS22" s="21"/>
      <c r="CT22" s="23">
        <f>SUM(CS13:CS21)</f>
        <v>209.76999999999998</v>
      </c>
      <c r="CU22" s="21"/>
      <c r="CV22" s="23">
        <f>SUM(CU13:CU21)</f>
        <v>878.75</v>
      </c>
      <c r="CW22" s="21"/>
      <c r="CX22" s="23">
        <f>SUM(CW13:CW21)</f>
        <v>0</v>
      </c>
      <c r="CY22" s="21"/>
      <c r="CZ22" s="23">
        <f>SUM(CY13:CY21)</f>
        <v>0</v>
      </c>
      <c r="DA22" s="21"/>
      <c r="DB22" s="23">
        <f>SUM(DA13:DA21)</f>
        <v>0</v>
      </c>
      <c r="DC22" s="21"/>
      <c r="DD22" s="23">
        <f>SUM(DC13:DC21)</f>
        <v>0</v>
      </c>
      <c r="DE22" s="21"/>
      <c r="DF22" s="23">
        <f>SUM(DE13:DE21)</f>
        <v>0</v>
      </c>
      <c r="DG22" s="21"/>
      <c r="DH22" s="23">
        <f>SUM(DG13:DG21)</f>
        <v>0</v>
      </c>
      <c r="DI22" s="21"/>
      <c r="DJ22" s="23">
        <f>SUM(DI13:DI21)</f>
        <v>0</v>
      </c>
      <c r="DK22" s="21"/>
      <c r="DL22" s="23">
        <f>SUM(DK13:DK21)</f>
        <v>0</v>
      </c>
      <c r="DM22" s="19"/>
      <c r="DN22" s="23">
        <f>SUM(DM13:DM21)</f>
        <v>941.03</v>
      </c>
      <c r="DO22" s="19"/>
      <c r="DP22" s="23">
        <f>SUM(DO13:DO21)</f>
        <v>6.3</v>
      </c>
      <c r="DQ22" s="19"/>
      <c r="DR22" s="23">
        <f>SUM(DQ13:DQ21)</f>
        <v>70.14</v>
      </c>
      <c r="DS22" s="19"/>
      <c r="DT22" s="23">
        <f>SUM(DS13:DS21)</f>
        <v>0</v>
      </c>
      <c r="DU22" s="19"/>
      <c r="DV22" s="23">
        <f>SUM(DU13:DU21)</f>
        <v>0</v>
      </c>
      <c r="DW22" s="19"/>
      <c r="DX22" s="23">
        <f>SUM(DW13:DW21)</f>
        <v>0</v>
      </c>
      <c r="DY22" s="19"/>
      <c r="DZ22" s="23">
        <f>SUM(DY13:DY21)</f>
        <v>0</v>
      </c>
      <c r="EA22" s="21"/>
      <c r="EB22" s="23">
        <f>SUM(EA13:EA21)</f>
        <v>93.05</v>
      </c>
      <c r="EC22" s="21"/>
      <c r="ED22" s="23">
        <f>SUM(EC13:EC21)</f>
        <v>487.77</v>
      </c>
      <c r="EE22" s="21"/>
      <c r="EF22" s="23">
        <f>SUM(EE13:EE21)</f>
        <v>40.659999999999997</v>
      </c>
      <c r="EG22" s="21"/>
      <c r="EH22" s="23">
        <f>SUM(EG13:EG21)</f>
        <v>93.05</v>
      </c>
      <c r="EI22" s="21"/>
      <c r="EJ22" s="23">
        <f>SUM(EI13:EI21)</f>
        <v>487.77</v>
      </c>
      <c r="EK22" s="21"/>
      <c r="EL22" s="23">
        <f>SUM(EK13:EK21)</f>
        <v>26.339999999999996</v>
      </c>
      <c r="EM22" s="19"/>
      <c r="EN22" s="23">
        <f>SUM(EM13:EM21)</f>
        <v>0</v>
      </c>
      <c r="EO22" s="19"/>
      <c r="EP22" s="23">
        <f>SUM(EO13:EO21)</f>
        <v>786.39</v>
      </c>
      <c r="EQ22" s="19"/>
      <c r="ER22" s="23">
        <f>SUM(EQ13:EQ21)</f>
        <v>0</v>
      </c>
      <c r="ES22" s="21"/>
      <c r="ET22" s="23">
        <f>SUM(ES13:ES21)</f>
        <v>1153.8499999999999</v>
      </c>
      <c r="EU22" s="21"/>
      <c r="EV22" s="23">
        <f>SUM(EU13:EU21)</f>
        <v>-20.52</v>
      </c>
      <c r="EW22" s="21"/>
      <c r="EX22" s="23">
        <f>SUM(EW13:EW21)</f>
        <v>0</v>
      </c>
      <c r="EY22" s="21"/>
      <c r="EZ22" s="23">
        <f>SUM(EY13:EY21)</f>
        <v>13.95</v>
      </c>
      <c r="FA22" s="21"/>
      <c r="FB22" s="23">
        <f>SUM(FA13:FA21)</f>
        <v>0</v>
      </c>
      <c r="FC22" s="21"/>
      <c r="FD22" s="23">
        <f>SUM(FC13:FC21)</f>
        <v>45.04</v>
      </c>
      <c r="FE22" s="21"/>
      <c r="FF22" s="23">
        <f>SUM(FE13:FE21)</f>
        <v>40.17</v>
      </c>
      <c r="FG22" s="21"/>
      <c r="FH22" s="23">
        <f>SUM(FG13:FG21)</f>
        <v>91.27000000000001</v>
      </c>
      <c r="FI22" s="21"/>
      <c r="FJ22" s="23">
        <f>SUM(FI13:FI21)</f>
        <v>1111</v>
      </c>
      <c r="FK22" s="21"/>
      <c r="FL22" s="23">
        <f>SUM(FK13:FK21)</f>
        <v>270.19</v>
      </c>
      <c r="FM22" s="21"/>
      <c r="FN22" s="23">
        <f>SUM(FM13:FM21)</f>
        <v>0</v>
      </c>
      <c r="FO22" s="21"/>
      <c r="FP22" s="23">
        <f>SUM(FO13:FO21)</f>
        <v>0</v>
      </c>
      <c r="FQ22" s="21"/>
      <c r="FR22" s="23">
        <f>SUM(FQ13:FQ21)</f>
        <v>0</v>
      </c>
      <c r="FS22" s="21"/>
      <c r="FT22" s="23">
        <f>SUM(FS13:FS21)</f>
        <v>0</v>
      </c>
      <c r="FU22" s="21"/>
      <c r="FV22" s="23">
        <f>SUM(FU13:FU21)</f>
        <v>0</v>
      </c>
    </row>
    <row r="23" spans="1:178" ht="15.75" thickBot="1" x14ac:dyDescent="0.3">
      <c r="A23" s="19">
        <f>SUM(I28:GD28)</f>
        <v>118816.61000000013</v>
      </c>
      <c r="B23" s="19"/>
      <c r="C23" s="89">
        <f>+A23/$A$30</f>
        <v>2.3143287815519099E-2</v>
      </c>
      <c r="D23" s="99"/>
      <c r="G23" s="13"/>
      <c r="H23" s="13"/>
      <c r="I23" s="22"/>
      <c r="J23" s="22"/>
      <c r="K23" s="22"/>
      <c r="L23" s="22"/>
      <c r="M23" s="22"/>
      <c r="N23" s="22"/>
      <c r="O23" s="22"/>
      <c r="P23" s="22"/>
      <c r="Q23" s="22"/>
      <c r="R23" s="22"/>
      <c r="S23" s="22"/>
      <c r="T23" s="22"/>
      <c r="U23" s="22"/>
      <c r="V23" s="22"/>
      <c r="W23" s="14"/>
      <c r="X23" s="22"/>
      <c r="Y23" s="22"/>
      <c r="Z23" s="22"/>
      <c r="AA23" s="22"/>
      <c r="AB23" s="22"/>
      <c r="AC23" s="22"/>
      <c r="AD23" s="22"/>
      <c r="AE23" s="2"/>
      <c r="AF23" s="2"/>
      <c r="AG23" s="2"/>
      <c r="AH23" s="2"/>
      <c r="AI23" s="22"/>
      <c r="AJ23" s="22"/>
      <c r="AK23" s="22"/>
      <c r="AL23" s="22"/>
      <c r="AM23" s="22"/>
      <c r="AN23" s="22"/>
      <c r="AO23" s="22"/>
      <c r="AP23" s="22"/>
      <c r="AQ23" s="22"/>
      <c r="AR23" s="22"/>
      <c r="AS23" s="22"/>
      <c r="AT23" s="58"/>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row>
    <row r="24" spans="1:178" x14ac:dyDescent="0.25">
      <c r="A24" s="9">
        <f>SUM(I24:GD24)</f>
        <v>3062375.4799999991</v>
      </c>
      <c r="B24" s="3"/>
      <c r="C24" s="97">
        <f>+A24/$A$30</f>
        <v>0.59649435489556846</v>
      </c>
      <c r="D24" s="91"/>
      <c r="E24" s="93">
        <v>1136</v>
      </c>
      <c r="F24" s="72" t="s">
        <v>56</v>
      </c>
      <c r="G24" s="8" t="s">
        <v>7</v>
      </c>
      <c r="H24" s="72"/>
      <c r="I24" s="24">
        <v>147009.97</v>
      </c>
      <c r="J24" s="10"/>
      <c r="K24" s="9">
        <v>171803.47</v>
      </c>
      <c r="L24" s="10"/>
      <c r="M24" s="24">
        <v>63262.84</v>
      </c>
      <c r="N24" s="10"/>
      <c r="O24" s="9">
        <v>66639.5</v>
      </c>
      <c r="P24" s="10"/>
      <c r="Q24" s="24"/>
      <c r="R24" s="10"/>
      <c r="S24" s="9"/>
      <c r="T24" s="10"/>
      <c r="U24" s="9">
        <v>72743.520000000004</v>
      </c>
      <c r="V24" s="10"/>
      <c r="W24" s="11">
        <v>69046.55</v>
      </c>
      <c r="X24" s="10"/>
      <c r="Y24" s="9">
        <v>84818.61</v>
      </c>
      <c r="Z24" s="10"/>
      <c r="AA24" s="9">
        <v>64468.26</v>
      </c>
      <c r="AB24" s="10"/>
      <c r="AC24" s="9">
        <v>86029.440000000002</v>
      </c>
      <c r="AD24" s="10"/>
      <c r="AE24" s="9">
        <v>39585.26</v>
      </c>
      <c r="AF24" s="24"/>
      <c r="AG24" s="9">
        <v>39758.080000000002</v>
      </c>
      <c r="AH24" s="10"/>
      <c r="AI24" s="9">
        <v>48819.23</v>
      </c>
      <c r="AJ24" s="10"/>
      <c r="AK24" s="9">
        <v>46767.42</v>
      </c>
      <c r="AL24" s="10"/>
      <c r="AM24" s="9">
        <v>53620.21</v>
      </c>
      <c r="AN24" s="10"/>
      <c r="AO24" s="9">
        <v>46667.21</v>
      </c>
      <c r="AP24" s="10"/>
      <c r="AQ24" s="9">
        <v>51490.14</v>
      </c>
      <c r="AR24" s="10"/>
      <c r="AS24" s="9">
        <v>47398.11</v>
      </c>
      <c r="AT24" s="54"/>
      <c r="AU24" s="9">
        <v>48255.4</v>
      </c>
      <c r="AV24" s="10"/>
      <c r="AW24" s="9">
        <v>47487.63</v>
      </c>
      <c r="AX24" s="10"/>
      <c r="AY24" s="9">
        <v>43920.01</v>
      </c>
      <c r="AZ24" s="10"/>
      <c r="BA24" s="9">
        <v>46250.66</v>
      </c>
      <c r="BB24" s="10"/>
      <c r="BC24" s="9">
        <v>43151.27</v>
      </c>
      <c r="BD24" s="10"/>
      <c r="BE24" s="9">
        <v>41263.21</v>
      </c>
      <c r="BF24" s="10"/>
      <c r="BG24" s="9">
        <v>44697.22</v>
      </c>
      <c r="BH24" s="10"/>
      <c r="BI24" s="9">
        <v>39653.480000000003</v>
      </c>
      <c r="BJ24" s="10"/>
      <c r="BK24" s="9">
        <v>36634.71</v>
      </c>
      <c r="BL24" s="10"/>
      <c r="BM24" s="9">
        <v>48279.09</v>
      </c>
      <c r="BN24" s="10"/>
      <c r="BO24" s="9">
        <v>43118.29</v>
      </c>
      <c r="BP24" s="10"/>
      <c r="BQ24" s="9">
        <v>50019.34</v>
      </c>
      <c r="BR24" s="10"/>
      <c r="BS24" s="9">
        <v>52992.2</v>
      </c>
      <c r="BT24" s="10"/>
      <c r="BU24" s="9">
        <v>60659.199999999997</v>
      </c>
      <c r="BV24" s="10"/>
      <c r="BW24" s="9">
        <v>55051.49</v>
      </c>
      <c r="BX24" s="10"/>
      <c r="BY24" s="9">
        <v>51647.14</v>
      </c>
      <c r="BZ24" s="10"/>
      <c r="CA24" s="24"/>
      <c r="CB24" s="10"/>
      <c r="CC24" s="24"/>
      <c r="CD24" s="10"/>
      <c r="CE24" s="24"/>
      <c r="CF24" s="10"/>
      <c r="CG24" s="9">
        <v>30755.45</v>
      </c>
      <c r="CH24" s="10"/>
      <c r="CI24" s="9">
        <v>38961.519999999997</v>
      </c>
      <c r="CJ24" s="10"/>
      <c r="CK24" s="24"/>
      <c r="CL24" s="10"/>
      <c r="CM24" s="9">
        <v>39341.99</v>
      </c>
      <c r="CN24" s="10"/>
      <c r="CO24" s="24">
        <v>43084.97</v>
      </c>
      <c r="CP24" s="10"/>
      <c r="CQ24" s="24">
        <v>43089.95</v>
      </c>
      <c r="CR24" s="10"/>
      <c r="CS24" s="24">
        <v>48208.55</v>
      </c>
      <c r="CT24" s="10"/>
      <c r="CU24" s="24">
        <v>45838.35</v>
      </c>
      <c r="CV24" s="10"/>
      <c r="CW24" s="24"/>
      <c r="CX24" s="10"/>
      <c r="CY24" s="24"/>
      <c r="CZ24" s="10"/>
      <c r="DA24" s="24"/>
      <c r="DB24" s="10"/>
      <c r="DC24" s="24"/>
      <c r="DD24" s="10"/>
      <c r="DE24" s="24"/>
      <c r="DF24" s="10"/>
      <c r="DG24" s="24"/>
      <c r="DH24" s="10"/>
      <c r="DI24" s="24"/>
      <c r="DJ24" s="10"/>
      <c r="DK24" s="24"/>
      <c r="DL24" s="10"/>
      <c r="DM24" s="9">
        <v>47395.95</v>
      </c>
      <c r="DN24" s="10"/>
      <c r="DO24" s="9">
        <v>35490.400000000001</v>
      </c>
      <c r="DP24" s="10"/>
      <c r="DQ24" s="9">
        <v>41167.78</v>
      </c>
      <c r="DR24" s="10"/>
      <c r="DS24" s="9"/>
      <c r="DT24" s="10"/>
      <c r="DU24" s="9"/>
      <c r="DV24" s="10"/>
      <c r="DW24" s="9"/>
      <c r="DX24" s="10"/>
      <c r="DY24" s="9"/>
      <c r="DZ24" s="10"/>
      <c r="EA24" s="24">
        <v>36993.550000000003</v>
      </c>
      <c r="EB24" s="10"/>
      <c r="EC24" s="24">
        <v>27479.98</v>
      </c>
      <c r="ED24" s="10"/>
      <c r="EE24" s="24">
        <v>41201.33</v>
      </c>
      <c r="EF24" s="10"/>
      <c r="EG24" s="24">
        <v>36993.550000000003</v>
      </c>
      <c r="EH24" s="10"/>
      <c r="EI24" s="24">
        <v>27479.98</v>
      </c>
      <c r="EJ24" s="10"/>
      <c r="EK24" s="24">
        <v>33430.720000000001</v>
      </c>
      <c r="EL24" s="10"/>
      <c r="EM24" s="9"/>
      <c r="EN24" s="10"/>
      <c r="EO24" s="9">
        <v>39225.61</v>
      </c>
      <c r="EP24" s="10"/>
      <c r="EQ24" s="9"/>
      <c r="ER24" s="10"/>
      <c r="ES24" s="24">
        <v>44919.12</v>
      </c>
      <c r="ET24" s="10"/>
      <c r="EU24" s="24">
        <v>43582.77</v>
      </c>
      <c r="EV24" s="10"/>
      <c r="EW24" s="24">
        <v>48430.13</v>
      </c>
      <c r="EX24" s="10"/>
      <c r="EY24" s="24">
        <v>45916.5</v>
      </c>
      <c r="EZ24" s="10"/>
      <c r="FA24" s="24"/>
      <c r="FB24" s="10"/>
      <c r="FC24" s="24">
        <v>47415.360000000001</v>
      </c>
      <c r="FD24" s="10"/>
      <c r="FE24" s="24">
        <v>58477.03</v>
      </c>
      <c r="FF24" s="10"/>
      <c r="FG24" s="24">
        <v>63468.57</v>
      </c>
      <c r="FH24" s="10"/>
      <c r="FI24" s="24">
        <v>53933.29</v>
      </c>
      <c r="FJ24" s="10"/>
      <c r="FK24" s="24">
        <v>47084.92</v>
      </c>
      <c r="FL24" s="10"/>
      <c r="FM24" s="24"/>
      <c r="FN24" s="10"/>
      <c r="FO24" s="24"/>
      <c r="FP24" s="10"/>
      <c r="FQ24" s="24"/>
      <c r="FR24" s="10"/>
      <c r="FS24" s="24"/>
      <c r="FT24" s="10"/>
      <c r="FU24" s="24"/>
      <c r="FV24" s="10"/>
    </row>
    <row r="25" spans="1:178" x14ac:dyDescent="0.25">
      <c r="A25" s="3">
        <f>SUM(I25:GD25)</f>
        <v>-412211.05</v>
      </c>
      <c r="B25" s="3"/>
      <c r="C25" s="97">
        <f>+A25/$A$30</f>
        <v>-8.0291122351389452E-2</v>
      </c>
      <c r="D25" s="91"/>
      <c r="E25" s="94">
        <v>1137</v>
      </c>
      <c r="F25" s="69" t="s">
        <v>56</v>
      </c>
      <c r="G25" s="13" t="s">
        <v>8</v>
      </c>
      <c r="H25" s="69"/>
      <c r="I25" s="22">
        <v>-4629.43</v>
      </c>
      <c r="J25" s="4"/>
      <c r="K25" s="3">
        <v>-11367.68</v>
      </c>
      <c r="L25" s="4"/>
      <c r="M25" s="22">
        <v>-6356.8</v>
      </c>
      <c r="N25" s="4"/>
      <c r="O25" s="40">
        <v>-7766.95</v>
      </c>
      <c r="P25" s="4"/>
      <c r="Q25" s="22"/>
      <c r="R25" s="4"/>
      <c r="S25" s="3"/>
      <c r="T25" s="4"/>
      <c r="U25" s="3">
        <v>-8233.17</v>
      </c>
      <c r="V25" s="4"/>
      <c r="W25" s="14">
        <v>-8594.51</v>
      </c>
      <c r="X25" s="4"/>
      <c r="Y25" s="3">
        <v>-6797.67</v>
      </c>
      <c r="Z25" s="4"/>
      <c r="AA25" s="3">
        <v>-11748.44</v>
      </c>
      <c r="AB25" s="4"/>
      <c r="AC25" s="3">
        <v>-8838.68</v>
      </c>
      <c r="AD25" s="4"/>
      <c r="AE25" s="3">
        <v>-7435.75</v>
      </c>
      <c r="AF25" s="22"/>
      <c r="AG25" s="3">
        <v>-7645.3</v>
      </c>
      <c r="AH25" s="4"/>
      <c r="AI25" s="3">
        <v>-3937.17</v>
      </c>
      <c r="AJ25" s="4"/>
      <c r="AK25" s="3">
        <v>-6987.19</v>
      </c>
      <c r="AL25" s="4"/>
      <c r="AM25" s="3">
        <v>-5707.93</v>
      </c>
      <c r="AN25" s="4"/>
      <c r="AO25" s="3">
        <v>-2553.1999999999998</v>
      </c>
      <c r="AP25" s="4"/>
      <c r="AQ25" s="3">
        <v>-2010.63</v>
      </c>
      <c r="AR25" s="4"/>
      <c r="AS25" s="3">
        <v>-1666.88</v>
      </c>
      <c r="AT25" s="55"/>
      <c r="AU25" s="3">
        <v>-1765.49</v>
      </c>
      <c r="AV25" s="4"/>
      <c r="AW25" s="3">
        <v>-2959.81</v>
      </c>
      <c r="AX25" s="4"/>
      <c r="AY25" s="3">
        <v>-1053.45</v>
      </c>
      <c r="AZ25" s="4"/>
      <c r="BA25" s="3">
        <v>-1918.27</v>
      </c>
      <c r="BB25" s="4"/>
      <c r="BC25" s="3">
        <v>-4224.5600000000004</v>
      </c>
      <c r="BD25" s="4"/>
      <c r="BE25" s="3">
        <v>-7303.09</v>
      </c>
      <c r="BF25" s="4"/>
      <c r="BG25" s="3">
        <v>-5638.78</v>
      </c>
      <c r="BH25" s="4"/>
      <c r="BI25" s="3">
        <v>-6268.89</v>
      </c>
      <c r="BJ25" s="4"/>
      <c r="BK25" s="3">
        <v>-5632.12</v>
      </c>
      <c r="BL25" s="4"/>
      <c r="BM25" s="3">
        <v>-2491.23</v>
      </c>
      <c r="BN25" s="4"/>
      <c r="BO25" s="3">
        <v>-3985.03</v>
      </c>
      <c r="BP25" s="4"/>
      <c r="BQ25" s="3">
        <v>-2204.54</v>
      </c>
      <c r="BR25" s="4"/>
      <c r="BS25" s="3">
        <v>-1790.94</v>
      </c>
      <c r="BT25" s="4"/>
      <c r="BU25" s="3">
        <v>-3718.21</v>
      </c>
      <c r="BV25" s="4"/>
      <c r="BW25" s="3">
        <v>-3956.37</v>
      </c>
      <c r="BX25" s="4"/>
      <c r="BY25" s="3">
        <v>-4876.24</v>
      </c>
      <c r="BZ25" s="4"/>
      <c r="CA25" s="22"/>
      <c r="CB25" s="4"/>
      <c r="CC25" s="22"/>
      <c r="CD25" s="4"/>
      <c r="CE25" s="22"/>
      <c r="CF25" s="4"/>
      <c r="CG25" s="3">
        <v>-5604.3</v>
      </c>
      <c r="CH25" s="4"/>
      <c r="CI25" s="3">
        <v>-4036.53</v>
      </c>
      <c r="CJ25" s="4"/>
      <c r="CK25" s="22"/>
      <c r="CL25" s="4"/>
      <c r="CM25" s="3">
        <v>-7603.31</v>
      </c>
      <c r="CN25" s="4"/>
      <c r="CO25" s="22">
        <v>-5229.76</v>
      </c>
      <c r="CP25" s="4"/>
      <c r="CQ25" s="22">
        <v>-9399.85</v>
      </c>
      <c r="CR25" s="4"/>
      <c r="CS25" s="22">
        <v>-5931.17</v>
      </c>
      <c r="CT25" s="4"/>
      <c r="CU25" s="22">
        <v>-5454.56</v>
      </c>
      <c r="CV25" s="4"/>
      <c r="CW25" s="22"/>
      <c r="CX25" s="4"/>
      <c r="CY25" s="22"/>
      <c r="CZ25" s="4"/>
      <c r="DA25" s="22"/>
      <c r="DB25" s="4"/>
      <c r="DC25" s="22"/>
      <c r="DD25" s="4"/>
      <c r="DE25" s="22"/>
      <c r="DF25" s="4"/>
      <c r="DG25" s="22"/>
      <c r="DH25" s="4"/>
      <c r="DI25" s="22"/>
      <c r="DJ25" s="4"/>
      <c r="DK25" s="22"/>
      <c r="DL25" s="4"/>
      <c r="DM25" s="3">
        <v>-6868.7</v>
      </c>
      <c r="DN25" s="4"/>
      <c r="DO25" s="3">
        <v>-9373.52</v>
      </c>
      <c r="DP25" s="4"/>
      <c r="DQ25" s="3">
        <v>-9190.52</v>
      </c>
      <c r="DR25" s="4"/>
      <c r="DS25" s="3"/>
      <c r="DT25" s="4"/>
      <c r="DU25" s="3"/>
      <c r="DV25" s="4"/>
      <c r="DW25" s="3"/>
      <c r="DX25" s="4"/>
      <c r="DY25" s="3"/>
      <c r="DZ25" s="4"/>
      <c r="EA25" s="22">
        <v>-10911.45</v>
      </c>
      <c r="EB25" s="4"/>
      <c r="EC25" s="22">
        <v>-12207.63</v>
      </c>
      <c r="ED25" s="4"/>
      <c r="EE25" s="22">
        <v>-11866.07</v>
      </c>
      <c r="EF25" s="4"/>
      <c r="EG25" s="22">
        <v>-10911.45</v>
      </c>
      <c r="EH25" s="4"/>
      <c r="EI25" s="22">
        <v>-12207.63</v>
      </c>
      <c r="EJ25" s="4"/>
      <c r="EK25" s="22">
        <v>-11143.51</v>
      </c>
      <c r="EL25" s="4"/>
      <c r="EM25" s="3"/>
      <c r="EN25" s="4"/>
      <c r="EO25" s="3">
        <v>-11907.35</v>
      </c>
      <c r="EP25" s="4"/>
      <c r="EQ25" s="3"/>
      <c r="ER25" s="4"/>
      <c r="ES25" s="22">
        <v>-10015.969999999999</v>
      </c>
      <c r="ET25" s="4"/>
      <c r="EU25" s="22">
        <v>-10120.799999999999</v>
      </c>
      <c r="EV25" s="4"/>
      <c r="EW25" s="22">
        <v>-12315.15</v>
      </c>
      <c r="EX25" s="4"/>
      <c r="EY25" s="22">
        <v>-10811.88</v>
      </c>
      <c r="EZ25" s="4"/>
      <c r="FA25" s="22"/>
      <c r="FB25" s="4"/>
      <c r="FC25" s="22">
        <v>-15377.74</v>
      </c>
      <c r="FD25" s="4"/>
      <c r="FE25" s="22">
        <v>-15089.02</v>
      </c>
      <c r="FF25" s="4"/>
      <c r="FG25" s="22">
        <v>-6409.44</v>
      </c>
      <c r="FH25" s="4"/>
      <c r="FI25" s="22">
        <v>-4314.04</v>
      </c>
      <c r="FJ25" s="4"/>
      <c r="FK25" s="22">
        <v>-5845.3</v>
      </c>
      <c r="FL25" s="4"/>
      <c r="FM25" s="22"/>
      <c r="FN25" s="4"/>
      <c r="FO25" s="22"/>
      <c r="FP25" s="4"/>
      <c r="FQ25" s="22"/>
      <c r="FR25" s="4"/>
      <c r="FS25" s="22"/>
      <c r="FT25" s="4"/>
      <c r="FU25" s="22"/>
      <c r="FV25" s="4"/>
    </row>
    <row r="26" spans="1:178" x14ac:dyDescent="0.25">
      <c r="A26" s="3">
        <f>SUM(I26:GD26)</f>
        <v>-2939320.0699999994</v>
      </c>
      <c r="B26" s="3"/>
      <c r="C26" s="97">
        <f>+A26/$A$30</f>
        <v>-0.57252542689058084</v>
      </c>
      <c r="D26" s="91"/>
      <c r="E26" s="94">
        <v>1138</v>
      </c>
      <c r="F26" s="69" t="s">
        <v>56</v>
      </c>
      <c r="G26" s="13" t="s">
        <v>9</v>
      </c>
      <c r="H26" s="69"/>
      <c r="I26" s="22"/>
      <c r="J26" s="4"/>
      <c r="K26" s="3">
        <v>-152433.56</v>
      </c>
      <c r="L26" s="4"/>
      <c r="M26" s="22">
        <v>-66639.5</v>
      </c>
      <c r="N26" s="4"/>
      <c r="O26" s="40">
        <v>-74581.39</v>
      </c>
      <c r="P26" s="4"/>
      <c r="Q26" s="22"/>
      <c r="R26" s="4"/>
      <c r="S26" s="3"/>
      <c r="T26" s="4"/>
      <c r="U26" s="3">
        <v>-69046.55</v>
      </c>
      <c r="V26" s="4"/>
      <c r="W26" s="14">
        <v>-84818.61</v>
      </c>
      <c r="X26" s="4"/>
      <c r="Y26" s="3">
        <v>-65036.45</v>
      </c>
      <c r="Z26" s="4"/>
      <c r="AA26" s="3">
        <v>-66446.960000000006</v>
      </c>
      <c r="AB26" s="4"/>
      <c r="AC26" s="3">
        <v>-101393.61</v>
      </c>
      <c r="AD26" s="4"/>
      <c r="AE26" s="3">
        <v>-39758.080000000002</v>
      </c>
      <c r="AF26" s="22"/>
      <c r="AG26" s="3">
        <v>-50078.59</v>
      </c>
      <c r="AH26" s="4"/>
      <c r="AI26" s="3">
        <v>-50498.77</v>
      </c>
      <c r="AJ26" s="4"/>
      <c r="AK26" s="3">
        <v>-53620.21</v>
      </c>
      <c r="AL26" s="4"/>
      <c r="AM26" s="3">
        <v>-46667.21</v>
      </c>
      <c r="AN26" s="4"/>
      <c r="AO26" s="3">
        <v>-51490.14</v>
      </c>
      <c r="AP26" s="4"/>
      <c r="AQ26" s="3">
        <v>-47398.11</v>
      </c>
      <c r="AR26" s="4"/>
      <c r="AS26" s="3">
        <v>-48255.4</v>
      </c>
      <c r="AT26" s="55"/>
      <c r="AU26" s="3">
        <v>-47487.63</v>
      </c>
      <c r="AV26" s="4"/>
      <c r="AW26" s="3">
        <v>-43920.01</v>
      </c>
      <c r="AX26" s="4"/>
      <c r="AY26" s="3">
        <v>-46250.66</v>
      </c>
      <c r="AZ26" s="4"/>
      <c r="BA26" s="3">
        <v>-43151.27</v>
      </c>
      <c r="BB26" s="4"/>
      <c r="BC26" s="3">
        <v>-41263.21</v>
      </c>
      <c r="BD26" s="4"/>
      <c r="BE26" s="3">
        <v>-44697.22</v>
      </c>
      <c r="BF26" s="4"/>
      <c r="BG26" s="3">
        <v>-39653.480000000003</v>
      </c>
      <c r="BH26" s="4"/>
      <c r="BI26" s="3">
        <v>-36634.71</v>
      </c>
      <c r="BJ26" s="4"/>
      <c r="BK26" s="3">
        <v>-48279.09</v>
      </c>
      <c r="BL26" s="4"/>
      <c r="BM26" s="3">
        <v>-43118.29</v>
      </c>
      <c r="BN26" s="4"/>
      <c r="BO26" s="3">
        <v>-50019.34</v>
      </c>
      <c r="BP26" s="4"/>
      <c r="BQ26" s="3">
        <v>-52992.2</v>
      </c>
      <c r="BR26" s="4"/>
      <c r="BS26" s="3">
        <v>-60659.199999999997</v>
      </c>
      <c r="BT26" s="4"/>
      <c r="BU26" s="3">
        <v>-55051.49</v>
      </c>
      <c r="BV26" s="4"/>
      <c r="BW26" s="3">
        <v>-51647.14</v>
      </c>
      <c r="BX26" s="4"/>
      <c r="BY26" s="3">
        <v>-49096.42</v>
      </c>
      <c r="BZ26" s="4"/>
      <c r="CA26" s="22"/>
      <c r="CB26" s="4"/>
      <c r="CC26" s="22"/>
      <c r="CD26" s="4"/>
      <c r="CE26" s="22"/>
      <c r="CF26" s="4"/>
      <c r="CG26" s="3">
        <v>-38961.519999999997</v>
      </c>
      <c r="CH26" s="4"/>
      <c r="CI26" s="3">
        <v>-41006.32</v>
      </c>
      <c r="CJ26" s="4"/>
      <c r="CK26" s="22"/>
      <c r="CL26" s="4"/>
      <c r="CM26" s="3">
        <v>-43084.97</v>
      </c>
      <c r="CN26" s="4"/>
      <c r="CO26" s="22">
        <v>-43089.95</v>
      </c>
      <c r="CP26" s="4"/>
      <c r="CQ26" s="22">
        <v>-48208.55</v>
      </c>
      <c r="CR26" s="4"/>
      <c r="CS26" s="22">
        <v>-45838.35</v>
      </c>
      <c r="CT26" s="4"/>
      <c r="CU26" s="22">
        <v>-46437.49</v>
      </c>
      <c r="CV26" s="4"/>
      <c r="CW26" s="22"/>
      <c r="CX26" s="4"/>
      <c r="CY26" s="22"/>
      <c r="CZ26" s="4"/>
      <c r="DA26" s="22"/>
      <c r="DB26" s="4"/>
      <c r="DC26" s="22"/>
      <c r="DD26" s="4"/>
      <c r="DE26" s="22"/>
      <c r="DF26" s="4"/>
      <c r="DG26" s="22"/>
      <c r="DH26" s="4"/>
      <c r="DI26" s="22"/>
      <c r="DJ26" s="4"/>
      <c r="DK26" s="22"/>
      <c r="DL26" s="4"/>
      <c r="DM26" s="3">
        <v>-35490.400000000001</v>
      </c>
      <c r="DN26" s="4"/>
      <c r="DO26" s="3">
        <v>-41167.78</v>
      </c>
      <c r="DP26" s="4"/>
      <c r="DQ26" s="3">
        <v>-44198.38</v>
      </c>
      <c r="DR26" s="4"/>
      <c r="DS26" s="3"/>
      <c r="DT26" s="4"/>
      <c r="DU26" s="3"/>
      <c r="DV26" s="4"/>
      <c r="DW26" s="3"/>
      <c r="DX26" s="4"/>
      <c r="DY26" s="3"/>
      <c r="DZ26" s="4"/>
      <c r="EA26" s="22">
        <v>-27479.98</v>
      </c>
      <c r="EB26" s="4"/>
      <c r="EC26" s="22">
        <v>-33430.720000000001</v>
      </c>
      <c r="ED26" s="4"/>
      <c r="EE26" s="22">
        <v>-36993.550000000003</v>
      </c>
      <c r="EF26" s="4"/>
      <c r="EG26" s="22">
        <v>-27479.98</v>
      </c>
      <c r="EH26" s="4"/>
      <c r="EI26" s="22">
        <v>-33430.720000000001</v>
      </c>
      <c r="EJ26" s="4"/>
      <c r="EK26" s="22">
        <v>-37994.080000000002</v>
      </c>
      <c r="EL26" s="4"/>
      <c r="EM26" s="3"/>
      <c r="EN26" s="4"/>
      <c r="EO26" s="3">
        <v>-49518.62</v>
      </c>
      <c r="EP26" s="4"/>
      <c r="EQ26" s="3"/>
      <c r="ER26" s="4"/>
      <c r="ES26" s="22">
        <v>-43582.77</v>
      </c>
      <c r="ET26" s="4"/>
      <c r="EU26" s="22">
        <v>-48430.13</v>
      </c>
      <c r="EV26" s="4"/>
      <c r="EW26" s="22">
        <v>-45916.5</v>
      </c>
      <c r="EX26" s="4"/>
      <c r="EY26" s="22">
        <v>-43428.34</v>
      </c>
      <c r="EZ26" s="4"/>
      <c r="FA26" s="22"/>
      <c r="FB26" s="4"/>
      <c r="FC26" s="22">
        <v>-58477.03</v>
      </c>
      <c r="FD26" s="4"/>
      <c r="FE26" s="22">
        <v>-63468.57</v>
      </c>
      <c r="FF26" s="4"/>
      <c r="FG26" s="22">
        <v>-53933.29</v>
      </c>
      <c r="FH26" s="4"/>
      <c r="FI26" s="22">
        <v>-47084.92</v>
      </c>
      <c r="FJ26" s="4"/>
      <c r="FK26" s="22">
        <v>-39102.660000000003</v>
      </c>
      <c r="FL26" s="4"/>
      <c r="FM26" s="22"/>
      <c r="FN26" s="4"/>
      <c r="FO26" s="22"/>
      <c r="FP26" s="4"/>
      <c r="FQ26" s="22"/>
      <c r="FR26" s="4"/>
      <c r="FS26" s="22"/>
      <c r="FT26" s="4"/>
      <c r="FU26" s="22"/>
      <c r="FV26" s="4"/>
    </row>
    <row r="27" spans="1:178" ht="15.75" thickBot="1" x14ac:dyDescent="0.3">
      <c r="A27" s="5">
        <f>SUM(I27:GD27)</f>
        <v>407972.25000000006</v>
      </c>
      <c r="B27" s="5"/>
      <c r="C27" s="98">
        <f>+A27/$A$30</f>
        <v>7.9465482161920814E-2</v>
      </c>
      <c r="D27" s="92"/>
      <c r="E27" s="95">
        <v>1139</v>
      </c>
      <c r="F27" s="70" t="s">
        <v>56</v>
      </c>
      <c r="G27" s="16" t="s">
        <v>10</v>
      </c>
      <c r="H27" s="70"/>
      <c r="I27" s="25"/>
      <c r="J27" s="6"/>
      <c r="K27" s="5">
        <v>14327.22</v>
      </c>
      <c r="L27" s="6"/>
      <c r="M27" s="25">
        <v>7766.95</v>
      </c>
      <c r="N27" s="6"/>
      <c r="O27" s="5">
        <v>5634.14</v>
      </c>
      <c r="P27" s="6"/>
      <c r="Q27" s="25"/>
      <c r="R27" s="6"/>
      <c r="S27" s="5"/>
      <c r="T27" s="6"/>
      <c r="U27" s="5">
        <v>8594.51</v>
      </c>
      <c r="V27" s="6"/>
      <c r="W27" s="17">
        <v>6797.67</v>
      </c>
      <c r="X27" s="6"/>
      <c r="Y27" s="5">
        <v>9032.06</v>
      </c>
      <c r="Z27" s="6"/>
      <c r="AA27" s="3">
        <v>7600.2</v>
      </c>
      <c r="AB27" s="6"/>
      <c r="AC27" s="3">
        <v>4933.32</v>
      </c>
      <c r="AD27" s="6"/>
      <c r="AE27" s="5">
        <v>7645.3</v>
      </c>
      <c r="AF27" s="25"/>
      <c r="AG27" s="5">
        <v>6395.8</v>
      </c>
      <c r="AH27" s="6"/>
      <c r="AI27" s="3">
        <v>3766.83</v>
      </c>
      <c r="AJ27" s="6"/>
      <c r="AK27" s="3">
        <v>5707.93</v>
      </c>
      <c r="AL27" s="6"/>
      <c r="AM27" s="3">
        <v>2553.1999999999998</v>
      </c>
      <c r="AN27" s="6"/>
      <c r="AO27" s="3">
        <v>2010.63</v>
      </c>
      <c r="AP27" s="6"/>
      <c r="AQ27" s="3">
        <v>1666.88</v>
      </c>
      <c r="AR27" s="6"/>
      <c r="AS27" s="3">
        <v>1765.49</v>
      </c>
      <c r="AT27" s="56"/>
      <c r="AU27" s="3">
        <v>2959.81</v>
      </c>
      <c r="AV27" s="6"/>
      <c r="AW27" s="3">
        <v>1053.45</v>
      </c>
      <c r="AX27" s="6"/>
      <c r="AY27" s="3">
        <v>1918.27</v>
      </c>
      <c r="AZ27" s="6"/>
      <c r="BA27" s="5">
        <v>4224.5600000000004</v>
      </c>
      <c r="BB27" s="6"/>
      <c r="BC27" s="5">
        <v>7303.09</v>
      </c>
      <c r="BD27" s="6"/>
      <c r="BE27" s="3">
        <v>5638.78</v>
      </c>
      <c r="BF27" s="6"/>
      <c r="BG27" s="3">
        <v>6268.89</v>
      </c>
      <c r="BH27" s="6"/>
      <c r="BI27" s="3">
        <v>5632.12</v>
      </c>
      <c r="BJ27" s="6"/>
      <c r="BK27" s="3">
        <v>3681.23</v>
      </c>
      <c r="BL27" s="6"/>
      <c r="BM27" s="3">
        <v>3985.03</v>
      </c>
      <c r="BN27" s="6"/>
      <c r="BO27" s="3">
        <v>2204.54</v>
      </c>
      <c r="BP27" s="6"/>
      <c r="BQ27" s="3">
        <v>1790.94</v>
      </c>
      <c r="BR27" s="6"/>
      <c r="BS27" s="3">
        <v>3718.21</v>
      </c>
      <c r="BT27" s="6"/>
      <c r="BU27" s="3">
        <v>3956.37</v>
      </c>
      <c r="BV27" s="6"/>
      <c r="BW27" s="3">
        <v>4876.24</v>
      </c>
      <c r="BX27" s="6"/>
      <c r="BY27" s="3">
        <v>4754.04</v>
      </c>
      <c r="BZ27" s="6"/>
      <c r="CA27" s="22"/>
      <c r="CB27" s="6"/>
      <c r="CC27" s="22"/>
      <c r="CD27" s="6"/>
      <c r="CE27" s="22"/>
      <c r="CF27" s="6"/>
      <c r="CG27" s="3">
        <v>4036.53</v>
      </c>
      <c r="CH27" s="6"/>
      <c r="CI27" s="3">
        <v>3886.13</v>
      </c>
      <c r="CJ27" s="6"/>
      <c r="CK27" s="22"/>
      <c r="CL27" s="6"/>
      <c r="CM27" s="3">
        <v>5229.76</v>
      </c>
      <c r="CN27" s="6"/>
      <c r="CO27" s="22">
        <v>9399.85</v>
      </c>
      <c r="CP27" s="6"/>
      <c r="CQ27" s="22">
        <v>5931.17</v>
      </c>
      <c r="CR27" s="6"/>
      <c r="CS27" s="22">
        <v>5454.56</v>
      </c>
      <c r="CT27" s="6"/>
      <c r="CU27" s="22">
        <v>8058.28</v>
      </c>
      <c r="CV27" s="6"/>
      <c r="CW27" s="22"/>
      <c r="CX27" s="6"/>
      <c r="CY27" s="22"/>
      <c r="CZ27" s="6"/>
      <c r="DA27" s="22"/>
      <c r="DB27" s="6"/>
      <c r="DC27" s="22"/>
      <c r="DD27" s="6"/>
      <c r="DE27" s="22"/>
      <c r="DF27" s="6"/>
      <c r="DG27" s="22"/>
      <c r="DH27" s="6"/>
      <c r="DI27" s="22"/>
      <c r="DJ27" s="6"/>
      <c r="DK27" s="22"/>
      <c r="DL27" s="6"/>
      <c r="DM27" s="3">
        <v>9373.52</v>
      </c>
      <c r="DN27" s="6"/>
      <c r="DO27" s="3">
        <v>9190.52</v>
      </c>
      <c r="DP27" s="6"/>
      <c r="DQ27" s="3">
        <v>9376.61</v>
      </c>
      <c r="DR27" s="6"/>
      <c r="DS27" s="3"/>
      <c r="DT27" s="6"/>
      <c r="DU27" s="3"/>
      <c r="DV27" s="6"/>
      <c r="DW27" s="3"/>
      <c r="DX27" s="6"/>
      <c r="DY27" s="3"/>
      <c r="DZ27" s="6"/>
      <c r="EA27" s="22">
        <v>12207.63</v>
      </c>
      <c r="EB27" s="6"/>
      <c r="EC27" s="22">
        <v>11143.51</v>
      </c>
      <c r="ED27" s="6"/>
      <c r="EE27" s="22">
        <v>10911.45</v>
      </c>
      <c r="EF27" s="6"/>
      <c r="EG27" s="22">
        <v>12207.63</v>
      </c>
      <c r="EH27" s="6"/>
      <c r="EI27" s="22">
        <v>11143.51</v>
      </c>
      <c r="EJ27" s="6"/>
      <c r="EK27" s="22">
        <v>10345.92</v>
      </c>
      <c r="EL27" s="6"/>
      <c r="EM27" s="3"/>
      <c r="EN27" s="6"/>
      <c r="EO27" s="3">
        <v>9831.65</v>
      </c>
      <c r="EP27" s="6"/>
      <c r="EQ27" s="3"/>
      <c r="ER27" s="6"/>
      <c r="ES27" s="22">
        <v>10120.799999999999</v>
      </c>
      <c r="ET27" s="6"/>
      <c r="EU27" s="22">
        <v>12315.15</v>
      </c>
      <c r="EV27" s="6"/>
      <c r="EW27" s="22">
        <v>10811.88</v>
      </c>
      <c r="EX27" s="6"/>
      <c r="EY27" s="22">
        <v>11885.06</v>
      </c>
      <c r="EZ27" s="6"/>
      <c r="FA27" s="22"/>
      <c r="FB27" s="6"/>
      <c r="FC27" s="22">
        <v>15089.02</v>
      </c>
      <c r="FD27" s="6"/>
      <c r="FE27" s="22">
        <v>6409.44</v>
      </c>
      <c r="FF27" s="6"/>
      <c r="FG27" s="22">
        <v>4314.04</v>
      </c>
      <c r="FH27" s="6"/>
      <c r="FI27" s="22">
        <v>5845.3</v>
      </c>
      <c r="FJ27" s="6"/>
      <c r="FK27" s="22">
        <v>23289.63</v>
      </c>
      <c r="FL27" s="6"/>
      <c r="FM27" s="22"/>
      <c r="FN27" s="6"/>
      <c r="FO27" s="22"/>
      <c r="FP27" s="6"/>
      <c r="FQ27" s="22"/>
      <c r="FR27" s="6"/>
      <c r="FS27" s="22"/>
      <c r="FT27" s="6"/>
      <c r="FU27" s="22"/>
      <c r="FV27" s="6"/>
    </row>
    <row r="28" spans="1:178" ht="15.75" thickBot="1" x14ac:dyDescent="0.3">
      <c r="H28" s="71" t="s">
        <v>59</v>
      </c>
      <c r="I28" s="19"/>
      <c r="J28" s="20">
        <f>+I24+I25+I26+I27</f>
        <v>142380.54</v>
      </c>
      <c r="K28" s="19"/>
      <c r="L28" s="20">
        <f>+K24+K25+K26+K27</f>
        <v>22329.450000000012</v>
      </c>
      <c r="M28" s="26"/>
      <c r="N28" s="20">
        <f>+M24+M25+M26+M27</f>
        <v>-1966.5100000000066</v>
      </c>
      <c r="O28" s="19"/>
      <c r="P28" s="20">
        <f>+O24+O25+O26+O27</f>
        <v>-10074.699999999997</v>
      </c>
      <c r="Q28" s="26"/>
      <c r="R28" s="20">
        <f>+Q24+Q25+Q26+Q27</f>
        <v>0</v>
      </c>
      <c r="S28" s="19"/>
      <c r="T28" s="20">
        <f>+S24+S25+S26+S27</f>
        <v>0</v>
      </c>
      <c r="U28" s="19"/>
      <c r="V28" s="20">
        <f>+U24+U25+U26+U27</f>
        <v>4058.3100000000031</v>
      </c>
      <c r="W28" s="21"/>
      <c r="X28" s="20">
        <f>+W24+W25+W26+W27</f>
        <v>-17568.900000000001</v>
      </c>
      <c r="Y28" s="19"/>
      <c r="Z28" s="20">
        <f>+Y24+Y25+Y26+Y27</f>
        <v>22016.550000000003</v>
      </c>
      <c r="AA28" s="19"/>
      <c r="AB28" s="20">
        <f>+AA24+AA25+AA26+AA27</f>
        <v>-6126.9400000000069</v>
      </c>
      <c r="AC28" s="19"/>
      <c r="AD28" s="20">
        <f>+AC24+AC25+AC26+AC27</f>
        <v>-19269.529999999992</v>
      </c>
      <c r="AE28" s="19"/>
      <c r="AF28" s="21">
        <f>+AE24+AE25+AE26+AE27</f>
        <v>36.730000000000473</v>
      </c>
      <c r="AG28" s="19"/>
      <c r="AH28" s="20">
        <f>+AG24+AG25+AG26+AG27</f>
        <v>-11570.009999999995</v>
      </c>
      <c r="AI28" s="19"/>
      <c r="AJ28" s="20">
        <f>+AI24+AI25+AI26+AI27</f>
        <v>-1849.8799999999919</v>
      </c>
      <c r="AK28" s="19"/>
      <c r="AL28" s="20">
        <f>+AK24+AK25+AK26+AK27</f>
        <v>-8132.0500000000029</v>
      </c>
      <c r="AM28" s="19"/>
      <c r="AN28" s="20">
        <f>+AM24+AM25+AM26+AM27</f>
        <v>3798.2699999999995</v>
      </c>
      <c r="AO28" s="19"/>
      <c r="AP28" s="20">
        <f>+AO24+AO25+AO26+AO27</f>
        <v>-5365.4999999999973</v>
      </c>
      <c r="AQ28" s="19"/>
      <c r="AR28" s="20">
        <f>+AQ24+AQ25+AQ26+AQ27</f>
        <v>3748.2800000000016</v>
      </c>
      <c r="AS28" s="19"/>
      <c r="AT28" s="57">
        <f>+AS24+AS25+AS26+AS27</f>
        <v>-758.67999999999824</v>
      </c>
      <c r="AU28" s="19"/>
      <c r="AV28" s="20">
        <f>+AU24+AU25+AU26+AU27</f>
        <v>1962.0900000000061</v>
      </c>
      <c r="AW28" s="19"/>
      <c r="AX28" s="20">
        <f>+AW24+AW25+AW26+AW27</f>
        <v>1661.2599999999977</v>
      </c>
      <c r="AY28" s="19"/>
      <c r="AZ28" s="20">
        <f>+AY24+AY25+AY26+AY27</f>
        <v>-1465.8299999999986</v>
      </c>
      <c r="BA28" s="19"/>
      <c r="BB28" s="20">
        <f>+BA24+BA25+BA26+BA27</f>
        <v>5405.6800000000103</v>
      </c>
      <c r="BC28" s="19"/>
      <c r="BD28" s="20">
        <f>+BC24+BC25+BC26+BC27</f>
        <v>4966.59</v>
      </c>
      <c r="BE28" s="19"/>
      <c r="BF28" s="20">
        <f>+BE24+BE25+BE26+BE27</f>
        <v>-5098.3200000000061</v>
      </c>
      <c r="BG28" s="19"/>
      <c r="BH28" s="20">
        <f>+BG24+BG25+BG26+BG27</f>
        <v>5673.8499999999995</v>
      </c>
      <c r="BI28" s="19"/>
      <c r="BJ28" s="20">
        <f>+BI24+BI25+BI26+BI27</f>
        <v>2382.0000000000045</v>
      </c>
      <c r="BK28" s="19"/>
      <c r="BL28" s="20">
        <f>+BK24+BK25+BK26+BK27</f>
        <v>-13595.269999999997</v>
      </c>
      <c r="BM28" s="19"/>
      <c r="BN28" s="20">
        <f>+BM24+BM25+BM26+BM27</f>
        <v>6654.5999999999931</v>
      </c>
      <c r="BO28" s="19"/>
      <c r="BP28" s="20">
        <f>+BO24+BO25+BO26+BO27</f>
        <v>-8681.5399999999936</v>
      </c>
      <c r="BQ28" s="19"/>
      <c r="BR28" s="20">
        <f>+BQ24+BQ25+BQ26+BQ27</f>
        <v>-3386.4600000000014</v>
      </c>
      <c r="BS28" s="19"/>
      <c r="BT28" s="20">
        <f>+BS24+BS25+BS26+BS27</f>
        <v>-5739.7300000000023</v>
      </c>
      <c r="BU28" s="19"/>
      <c r="BV28" s="20">
        <f>+BU24+BU25+BU26+BU27</f>
        <v>5845.87</v>
      </c>
      <c r="BW28" s="19"/>
      <c r="BX28" s="20">
        <f>+BW24+BW25+BW26+BW27</f>
        <v>4324.2199999999957</v>
      </c>
      <c r="BY28" s="19"/>
      <c r="BZ28" s="20">
        <f>+BY24+BY25+BY26+BY27</f>
        <v>2428.5200000000032</v>
      </c>
      <c r="CA28" s="21"/>
      <c r="CB28" s="20">
        <f>+CA24+CA25+CA26+CA27</f>
        <v>0</v>
      </c>
      <c r="CC28" s="21"/>
      <c r="CD28" s="20">
        <f>+CC24+CC25+CC26+CC27</f>
        <v>0</v>
      </c>
      <c r="CE28" s="21"/>
      <c r="CF28" s="20">
        <f>+CE24+CE25+CE26+CE27</f>
        <v>0</v>
      </c>
      <c r="CG28" s="19"/>
      <c r="CH28" s="20">
        <f>+CG24+CG25+CG26+CG27</f>
        <v>-9773.8399999999947</v>
      </c>
      <c r="CI28" s="19"/>
      <c r="CJ28" s="20">
        <f>+CI24+CI25+CI26+CI27</f>
        <v>-2195.2000000000016</v>
      </c>
      <c r="CK28" s="21"/>
      <c r="CL28" s="20">
        <f>+CK24+CK25+CK26+CK27</f>
        <v>0</v>
      </c>
      <c r="CM28" s="19"/>
      <c r="CN28" s="20">
        <f>+CM24+CM25+CM26+CM27</f>
        <v>-6116.5300000000043</v>
      </c>
      <c r="CO28" s="21"/>
      <c r="CP28" s="20">
        <f>+CO24+CO25+CO26+CO27</f>
        <v>4165.1100000000024</v>
      </c>
      <c r="CQ28" s="21"/>
      <c r="CR28" s="20">
        <f>+CQ24+CQ25+CQ26+CQ27</f>
        <v>-8587.2800000000043</v>
      </c>
      <c r="CS28" s="21"/>
      <c r="CT28" s="20">
        <f>+CS24+CS25+CS26+CS27</f>
        <v>1893.5900000000065</v>
      </c>
      <c r="CU28" s="21"/>
      <c r="CV28" s="20">
        <f>+CU24+CU25+CU26+CU27</f>
        <v>2004.5800000000027</v>
      </c>
      <c r="CW28" s="21"/>
      <c r="CX28" s="20">
        <f>+CW24+CW25+CW26+CW27</f>
        <v>0</v>
      </c>
      <c r="CY28" s="21"/>
      <c r="CZ28" s="20">
        <f>+CY24+CY25+CY26+CY27</f>
        <v>0</v>
      </c>
      <c r="DA28" s="21"/>
      <c r="DB28" s="20">
        <f>+DA24+DA25+DA26+DA27</f>
        <v>0</v>
      </c>
      <c r="DC28" s="21"/>
      <c r="DD28" s="20">
        <f>+DC24+DC25+DC26+DC27</f>
        <v>0</v>
      </c>
      <c r="DE28" s="21"/>
      <c r="DF28" s="20">
        <f>+DE24+DE25+DE26+DE27</f>
        <v>0</v>
      </c>
      <c r="DG28" s="21"/>
      <c r="DH28" s="20">
        <f>+DG24+DG25+DG26+DG27</f>
        <v>0</v>
      </c>
      <c r="DI28" s="21"/>
      <c r="DJ28" s="20">
        <f>+DI24+DI25+DI26+DI27</f>
        <v>0</v>
      </c>
      <c r="DK28" s="21"/>
      <c r="DL28" s="20">
        <f>+DK24+DK25+DK26+DK27</f>
        <v>0</v>
      </c>
      <c r="DM28" s="19"/>
      <c r="DN28" s="20">
        <f>+DM24+DM25+DM26+DM27</f>
        <v>14410.369999999999</v>
      </c>
      <c r="DO28" s="19"/>
      <c r="DP28" s="20">
        <f>+DO24+DO25+DO26+DO27</f>
        <v>-5860.3799999999974</v>
      </c>
      <c r="DQ28" s="19"/>
      <c r="DR28" s="20">
        <f>+DQ24+DQ25+DQ26+DQ27</f>
        <v>-2844.5099999999984</v>
      </c>
      <c r="DS28" s="19"/>
      <c r="DT28" s="20">
        <f>+DS24+DS25+DS26+DS27</f>
        <v>0</v>
      </c>
      <c r="DU28" s="19"/>
      <c r="DV28" s="20">
        <f>+DU24+DU25+DU26+DU27</f>
        <v>0</v>
      </c>
      <c r="DW28" s="19"/>
      <c r="DX28" s="20">
        <f>+DW24+DW25+DW26+DW27</f>
        <v>0</v>
      </c>
      <c r="DY28" s="19"/>
      <c r="DZ28" s="20">
        <f>+DY24+DY25+DY26+DY27</f>
        <v>0</v>
      </c>
      <c r="EA28" s="21"/>
      <c r="EB28" s="20">
        <f>+EA24+EA25+EA26+EA27</f>
        <v>10809.750000000002</v>
      </c>
      <c r="EC28" s="21"/>
      <c r="ED28" s="20">
        <f>+EC24+EC25+EC26+EC27</f>
        <v>-7014.8600000000024</v>
      </c>
      <c r="EE28" s="21"/>
      <c r="EF28" s="20">
        <f>+EE24+EE25+EE26+EE27</f>
        <v>3253.16</v>
      </c>
      <c r="EG28" s="21"/>
      <c r="EH28" s="20">
        <f>+EG24+EG25+EG26+EG27</f>
        <v>10809.750000000002</v>
      </c>
      <c r="EI28" s="21"/>
      <c r="EJ28" s="20">
        <f>+EI24+EI25+EI26+EI27</f>
        <v>-7014.8600000000024</v>
      </c>
      <c r="EK28" s="21"/>
      <c r="EL28" s="20">
        <f>+EK24+EK25+EK26+EK27</f>
        <v>-5360.9500000000025</v>
      </c>
      <c r="EM28" s="19"/>
      <c r="EN28" s="20">
        <f>+EM24+EM25+EM26+EM27</f>
        <v>0</v>
      </c>
      <c r="EO28" s="19"/>
      <c r="EP28" s="20">
        <f>+EO24+EO25+EO26+EO27</f>
        <v>-12368.710000000001</v>
      </c>
      <c r="EQ28" s="19"/>
      <c r="ER28" s="20">
        <f>+EQ24+EQ25+EQ26+EQ27</f>
        <v>0</v>
      </c>
      <c r="ES28" s="21"/>
      <c r="ET28" s="20">
        <f>+ES24+ES25+ES26+ES27</f>
        <v>1441.1800000000039</v>
      </c>
      <c r="EU28" s="21"/>
      <c r="EV28" s="20">
        <f>+EU24+EU25+EU26+EU27</f>
        <v>-2653.0099999999966</v>
      </c>
      <c r="EW28" s="21"/>
      <c r="EX28" s="20">
        <f>+EW24+EW25+EW26+EW27</f>
        <v>1010.3599999999951</v>
      </c>
      <c r="EY28" s="21"/>
      <c r="EZ28" s="20">
        <f>+EY24+EY25+EY26+EY27</f>
        <v>3561.3400000000056</v>
      </c>
      <c r="FA28" s="21"/>
      <c r="FB28" s="20">
        <f>+FA24+FA25+FA26+FA27</f>
        <v>0</v>
      </c>
      <c r="FC28" s="21"/>
      <c r="FD28" s="20">
        <f>+FC24+FC25+FC26+FC27</f>
        <v>-11350.389999999996</v>
      </c>
      <c r="FE28" s="21"/>
      <c r="FF28" s="20">
        <f>+FE24+FE25+FE26+FE27</f>
        <v>-13671.120000000006</v>
      </c>
      <c r="FG28" s="21"/>
      <c r="FH28" s="20">
        <f>+FG24+FG25+FG26+FG27</f>
        <v>7439.8799999999965</v>
      </c>
      <c r="FI28" s="21"/>
      <c r="FJ28" s="20">
        <f>+FI24+FI25+FI26+FI27</f>
        <v>8379.630000000001</v>
      </c>
      <c r="FK28" s="21"/>
      <c r="FL28" s="20">
        <f>+FK24+FK25+FK26+FK27</f>
        <v>25426.589999999993</v>
      </c>
      <c r="FM28" s="21"/>
      <c r="FN28" s="20">
        <f>+FM24+FM25+FM26+FM27</f>
        <v>0</v>
      </c>
      <c r="FO28" s="21"/>
      <c r="FP28" s="20">
        <f>+FO24+FO25+FO26+FO27</f>
        <v>0</v>
      </c>
      <c r="FQ28" s="21"/>
      <c r="FR28" s="20">
        <f>+FQ24+FQ25+FQ26+FQ27</f>
        <v>0</v>
      </c>
      <c r="FS28" s="21"/>
      <c r="FT28" s="20">
        <f>+FS24+FS25+FS26+FS27</f>
        <v>0</v>
      </c>
      <c r="FU28" s="21"/>
      <c r="FV28" s="20">
        <f>+FU24+FU25+FU26+FU27</f>
        <v>0</v>
      </c>
    </row>
    <row r="29" spans="1:178" ht="15.75" thickBot="1" x14ac:dyDescent="0.3">
      <c r="A29" s="2"/>
      <c r="B29" s="2"/>
      <c r="C29" s="88"/>
      <c r="D29" s="88"/>
      <c r="H29" s="22"/>
      <c r="I29" s="22"/>
      <c r="J29" s="22"/>
      <c r="K29" s="22"/>
      <c r="L29" s="22"/>
      <c r="M29" s="22"/>
      <c r="N29" s="22"/>
      <c r="O29" s="22"/>
      <c r="P29" s="22"/>
      <c r="Q29" s="22"/>
      <c r="R29" s="22"/>
      <c r="S29" s="22"/>
      <c r="T29" s="22"/>
      <c r="U29" s="22"/>
      <c r="V29" s="22"/>
      <c r="W29" s="14"/>
      <c r="X29" s="22"/>
      <c r="Y29" s="22"/>
      <c r="Z29" s="22"/>
      <c r="AA29" s="22"/>
      <c r="AB29" s="22"/>
      <c r="AC29" s="22"/>
      <c r="AD29" s="22"/>
      <c r="AE29" s="2"/>
      <c r="AF29" s="2"/>
      <c r="AG29" s="2"/>
      <c r="AH29" s="2"/>
      <c r="AI29" s="22"/>
      <c r="AJ29" s="22"/>
      <c r="AK29" s="22"/>
      <c r="AL29" s="22"/>
      <c r="AM29" s="22"/>
      <c r="AN29" s="22"/>
      <c r="AO29" s="22"/>
      <c r="AP29" s="22"/>
      <c r="AQ29" s="22"/>
      <c r="AR29" s="22"/>
      <c r="AS29" s="22"/>
      <c r="AT29" s="58"/>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row>
    <row r="30" spans="1:178" ht="19.5" thickBot="1" x14ac:dyDescent="0.35">
      <c r="A30" s="86">
        <f>SUM(I30:GD30)</f>
        <v>5133955.51</v>
      </c>
      <c r="B30" s="86"/>
      <c r="C30" s="89">
        <f>+A30/$A$30</f>
        <v>1</v>
      </c>
      <c r="D30" s="99"/>
      <c r="G30" s="31" t="s">
        <v>67</v>
      </c>
      <c r="H30" s="27" t="s">
        <v>58</v>
      </c>
      <c r="I30" s="39"/>
      <c r="J30" s="29">
        <f>+J28+J22+J11</f>
        <v>286230.59999999998</v>
      </c>
      <c r="K30" s="39"/>
      <c r="L30" s="29">
        <f>+L28+L22+L11</f>
        <v>133352.59000000003</v>
      </c>
      <c r="M30" s="39"/>
      <c r="N30" s="29">
        <f>+N28+N22+N11</f>
        <v>17573.369999999981</v>
      </c>
      <c r="O30" s="39"/>
      <c r="P30" s="29">
        <f>+P28+P22+P11</f>
        <v>105457.81999999999</v>
      </c>
      <c r="Q30" s="39"/>
      <c r="R30" s="29">
        <f>+R28+R22+R11</f>
        <v>0</v>
      </c>
      <c r="S30" s="39"/>
      <c r="T30" s="29">
        <f>+T28+T22+T11</f>
        <v>0</v>
      </c>
      <c r="U30" s="28"/>
      <c r="V30" s="29">
        <f>+V28+V22+V11</f>
        <v>129211.68000000001</v>
      </c>
      <c r="W30" s="30"/>
      <c r="X30" s="29">
        <f>+X28+X22+X11</f>
        <v>101837.29999999999</v>
      </c>
      <c r="Y30" s="28"/>
      <c r="Z30" s="29">
        <f>+Z28+Z22+Z11</f>
        <v>145884.62</v>
      </c>
      <c r="AA30" s="19"/>
      <c r="AB30" s="29">
        <f>+AB28+AB22+AB11</f>
        <v>120981.13999999998</v>
      </c>
      <c r="AC30" s="19"/>
      <c r="AD30" s="29">
        <f>+AD28+AD22+AD11</f>
        <v>111096.99</v>
      </c>
      <c r="AE30" s="19"/>
      <c r="AF30" s="29">
        <f>+AF28+AF22+AF11</f>
        <v>73110.899999999994</v>
      </c>
      <c r="AG30" s="19"/>
      <c r="AH30" s="47"/>
      <c r="AI30" s="19"/>
      <c r="AJ30" s="29">
        <f>+AJ28+AJ22+AJ11</f>
        <v>55305.860000000008</v>
      </c>
      <c r="AK30" s="19"/>
      <c r="AL30" s="29">
        <f>+AL28+AL22+AL11</f>
        <v>63345.89</v>
      </c>
      <c r="AM30" s="19"/>
      <c r="AN30" s="29">
        <f>+AN28+AN22+AN11</f>
        <v>72817.5</v>
      </c>
      <c r="AO30" s="19"/>
      <c r="AP30" s="29">
        <f>+AP28+AP22+AP11</f>
        <v>158876.70000000001</v>
      </c>
      <c r="AQ30" s="19"/>
      <c r="AR30" s="29">
        <f>+AR28+AR22+AR11</f>
        <v>85129.040000000008</v>
      </c>
      <c r="AS30" s="19"/>
      <c r="AT30" s="60">
        <f>+AT28+AT22+AT11</f>
        <v>102862.57</v>
      </c>
      <c r="AU30" s="19"/>
      <c r="AV30" s="29">
        <f>+AV28+AV22+AV11</f>
        <v>77415.7</v>
      </c>
      <c r="AW30" s="19"/>
      <c r="AX30" s="29">
        <f>+AX28+AX22+AX11</f>
        <v>76312.669999999984</v>
      </c>
      <c r="AY30" s="19"/>
      <c r="AZ30" s="29">
        <f>+AZ28+AZ22+AZ11</f>
        <v>66828.97</v>
      </c>
      <c r="BA30" s="19"/>
      <c r="BB30" s="29">
        <f>+BB28+BB22+BB11</f>
        <v>88247.98</v>
      </c>
      <c r="BC30" s="19"/>
      <c r="BD30" s="29">
        <f>+BD28+BD22+BD11</f>
        <v>79868.62</v>
      </c>
      <c r="BE30" s="19"/>
      <c r="BF30" s="29">
        <f>+BF28+BF22+BF11</f>
        <v>67977.349999999991</v>
      </c>
      <c r="BG30" s="19"/>
      <c r="BH30" s="29">
        <f>+BH28+BH22+BH11</f>
        <v>332583.20999999996</v>
      </c>
      <c r="BI30" s="19"/>
      <c r="BJ30" s="29">
        <f>+BJ28+BJ22+BJ11</f>
        <v>78160.539999999994</v>
      </c>
      <c r="BK30" s="19"/>
      <c r="BL30" s="29">
        <f>+BL28+BL22+BL11</f>
        <v>59377.5</v>
      </c>
      <c r="BM30" s="19"/>
      <c r="BN30" s="29">
        <f>+BN28+BN22+BN11</f>
        <v>82172.119999999981</v>
      </c>
      <c r="BO30" s="19"/>
      <c r="BP30" s="29">
        <f>+BP28+BP22+BP11</f>
        <v>65455.389999999992</v>
      </c>
      <c r="BQ30" s="19"/>
      <c r="BR30" s="29">
        <f>+BR28+BR22+BR11</f>
        <v>74835.31</v>
      </c>
      <c r="BS30" s="19"/>
      <c r="BT30" s="29">
        <f>+BT28+BT22+BT11</f>
        <v>67406.189999999988</v>
      </c>
      <c r="BU30" s="19"/>
      <c r="BV30" s="29">
        <f>+BV28+BV22+BV11</f>
        <v>79071.199999999997</v>
      </c>
      <c r="BW30" s="19"/>
      <c r="BX30" s="29">
        <f>+BX28+BX22+BX11</f>
        <v>81147.72</v>
      </c>
      <c r="BY30" s="19"/>
      <c r="BZ30" s="29">
        <f>+BZ28+BZ22+BZ11</f>
        <v>75773.290000000008</v>
      </c>
      <c r="CA30" s="30"/>
      <c r="CB30" s="29">
        <f>+CB28+CB22+CB11</f>
        <v>0</v>
      </c>
      <c r="CC30" s="30"/>
      <c r="CD30" s="29">
        <f>+CD28+CD22+CD11</f>
        <v>0</v>
      </c>
      <c r="CE30" s="30"/>
      <c r="CF30" s="29">
        <f>+CF28+CF22+CF11</f>
        <v>0</v>
      </c>
      <c r="CG30" s="19"/>
      <c r="CH30" s="29">
        <f>+CH28+CH22+CH11</f>
        <v>63155.680000000015</v>
      </c>
      <c r="CI30" s="19"/>
      <c r="CJ30" s="29">
        <f>+CJ28+CJ22+CJ11</f>
        <v>74600.939999999988</v>
      </c>
      <c r="CK30" s="30"/>
      <c r="CL30" s="29">
        <f>+CL28+CL22+CL11</f>
        <v>0</v>
      </c>
      <c r="CM30" s="19"/>
      <c r="CN30" s="29">
        <f>+CN28+CN22+CN11</f>
        <v>66661.150000000009</v>
      </c>
      <c r="CO30" s="30"/>
      <c r="CP30" s="29">
        <f>+CP28+CP22+CP11</f>
        <v>79188.509999999995</v>
      </c>
      <c r="CQ30" s="30"/>
      <c r="CR30" s="29">
        <f>+CR28+CR22+CR11</f>
        <v>99930.67</v>
      </c>
      <c r="CS30" s="30"/>
      <c r="CT30" s="29">
        <f>+CT28+CT22+CT11</f>
        <v>75089.929999999978</v>
      </c>
      <c r="CU30" s="30"/>
      <c r="CV30" s="29">
        <f>+CV28+CV22+CV11</f>
        <v>76441.55</v>
      </c>
      <c r="CW30" s="30"/>
      <c r="CX30" s="29">
        <f>+CX28+CX22+CX11</f>
        <v>0</v>
      </c>
      <c r="CY30" s="30"/>
      <c r="CZ30" s="29">
        <f>+CZ28+CZ22+CZ11</f>
        <v>0</v>
      </c>
      <c r="DA30" s="30"/>
      <c r="DB30" s="29">
        <f>+DB28+DB22+DB11</f>
        <v>0</v>
      </c>
      <c r="DC30" s="30"/>
      <c r="DD30" s="29">
        <f>+DD28+DD22+DD11</f>
        <v>0</v>
      </c>
      <c r="DE30" s="30"/>
      <c r="DF30" s="29">
        <f>+DF28+DF22+DF11</f>
        <v>0</v>
      </c>
      <c r="DG30" s="30"/>
      <c r="DH30" s="29">
        <f>+DH28+DH22+DH11</f>
        <v>0</v>
      </c>
      <c r="DI30" s="30"/>
      <c r="DJ30" s="29">
        <f>+DJ28+DJ22+DJ11</f>
        <v>0</v>
      </c>
      <c r="DK30" s="30"/>
      <c r="DL30" s="29">
        <f>+DL28+DL22+DL11</f>
        <v>0</v>
      </c>
      <c r="DM30" s="19"/>
      <c r="DN30" s="29">
        <f>+DN28+DN22+DN11</f>
        <v>81445.39</v>
      </c>
      <c r="DO30" s="19"/>
      <c r="DP30" s="29">
        <f>+DP28+DP22+DP11</f>
        <v>66651.660000000018</v>
      </c>
      <c r="DQ30" s="19"/>
      <c r="DR30" s="29">
        <f>+DR28+DR22+DR11</f>
        <v>70019.440000000017</v>
      </c>
      <c r="DS30" s="19"/>
      <c r="DT30" s="29">
        <f>+DT28+DT22+DT11</f>
        <v>0</v>
      </c>
      <c r="DU30" s="19"/>
      <c r="DV30" s="29">
        <f>+DV28+DV22+DV11</f>
        <v>0</v>
      </c>
      <c r="DW30" s="19"/>
      <c r="DX30" s="29">
        <f>+DX28+DX22+DX11</f>
        <v>0</v>
      </c>
      <c r="DY30" s="19"/>
      <c r="DZ30" s="29">
        <f>+DZ28+DZ22+DZ11</f>
        <v>0</v>
      </c>
      <c r="EA30" s="30"/>
      <c r="EB30" s="29">
        <f>+EB28+EB22+EB11</f>
        <v>83472.840000000011</v>
      </c>
      <c r="EC30" s="30"/>
      <c r="ED30" s="29">
        <f>+ED28+ED22+ED11</f>
        <v>66768.920000000013</v>
      </c>
      <c r="EE30" s="30"/>
      <c r="EF30" s="29">
        <f>+EF28+EF22+EF11</f>
        <v>76915.239999999991</v>
      </c>
      <c r="EG30" s="30"/>
      <c r="EH30" s="29">
        <f>+EH28+EH22+EH11</f>
        <v>83472.840000000011</v>
      </c>
      <c r="EI30" s="30"/>
      <c r="EJ30" s="29">
        <f>+EJ28+EJ22+EJ11</f>
        <v>66768.920000000013</v>
      </c>
      <c r="EK30" s="30"/>
      <c r="EL30" s="29">
        <f>+EL28+EL22+EL11</f>
        <v>68480.11</v>
      </c>
      <c r="EM30" s="19"/>
      <c r="EN30" s="29">
        <f>+EN28+EN22+EN11</f>
        <v>0</v>
      </c>
      <c r="EO30" s="19"/>
      <c r="EP30" s="29">
        <f>+EP28+EP22+EP11</f>
        <v>61462.55000000001</v>
      </c>
      <c r="EQ30" s="19"/>
      <c r="ER30" s="29">
        <f>+ER28+ER22+ER11</f>
        <v>0</v>
      </c>
      <c r="ES30" s="30"/>
      <c r="ET30" s="29">
        <f>+ET28+ET22+ET11</f>
        <v>76289.900000000009</v>
      </c>
      <c r="EU30" s="30"/>
      <c r="EV30" s="29">
        <f>+EV28+EV22+EV11</f>
        <v>72373.530000000013</v>
      </c>
      <c r="EW30" s="30"/>
      <c r="EX30" s="29">
        <f>+EX28+EX22+EX11</f>
        <v>72481.08</v>
      </c>
      <c r="EY30" s="30"/>
      <c r="EZ30" s="29">
        <f>+EZ28+EZ22+EZ11</f>
        <v>77190.27</v>
      </c>
      <c r="FA30" s="30"/>
      <c r="FB30" s="29">
        <f>+FB28+FB22+FB11</f>
        <v>0</v>
      </c>
      <c r="FC30" s="30"/>
      <c r="FD30" s="29">
        <f>+FD28+FD22+FD11</f>
        <v>62309.710000000006</v>
      </c>
      <c r="FE30" s="30"/>
      <c r="FF30" s="29">
        <f>+FF28+FF22+FF11</f>
        <v>68565.539999999994</v>
      </c>
      <c r="FG30" s="30"/>
      <c r="FH30" s="29">
        <f>+FH28+FH22+FH11</f>
        <v>72270.559999999998</v>
      </c>
      <c r="FI30" s="30"/>
      <c r="FJ30" s="29">
        <f>+FJ28+FJ22+FJ11</f>
        <v>82794.450000000012</v>
      </c>
      <c r="FK30" s="30"/>
      <c r="FL30" s="29">
        <f>+FL28+FL22+FL11</f>
        <v>73445.799999999988</v>
      </c>
      <c r="FM30" s="30"/>
      <c r="FN30" s="29">
        <f>+FN28+FN22+FN11</f>
        <v>0</v>
      </c>
      <c r="FO30" s="30"/>
      <c r="FP30" s="29">
        <f>+FP28+FP22+FP11</f>
        <v>0</v>
      </c>
      <c r="FQ30" s="30"/>
      <c r="FR30" s="29">
        <f>+FR28+FR22+FR11</f>
        <v>0</v>
      </c>
      <c r="FS30" s="30"/>
      <c r="FT30" s="29">
        <f>+FT28+FT22+FT11</f>
        <v>0</v>
      </c>
      <c r="FU30" s="30"/>
      <c r="FV30" s="29">
        <f>+FV28+FV22+FV11</f>
        <v>0</v>
      </c>
    </row>
    <row r="31" spans="1:178" ht="15.75" customHeight="1" thickBot="1" x14ac:dyDescent="0.3">
      <c r="A31" s="2"/>
      <c r="B31" s="2"/>
      <c r="C31" s="88"/>
      <c r="D31" s="88"/>
      <c r="H31" s="13"/>
      <c r="I31" s="22"/>
      <c r="J31" s="22"/>
      <c r="K31" s="22"/>
      <c r="L31" s="22"/>
      <c r="M31" s="22"/>
      <c r="N31" s="22"/>
      <c r="O31" s="22"/>
      <c r="P31" s="22"/>
      <c r="Q31" s="22"/>
      <c r="R31" s="22"/>
      <c r="S31" s="22"/>
      <c r="T31" s="22"/>
      <c r="U31" s="22"/>
      <c r="V31" s="22"/>
      <c r="W31" s="14"/>
      <c r="X31" s="22"/>
      <c r="Y31" s="22"/>
      <c r="Z31" s="22"/>
      <c r="AA31" s="22"/>
      <c r="AB31" s="22"/>
      <c r="AC31" s="22"/>
      <c r="AD31" s="22"/>
      <c r="AE31" s="2"/>
      <c r="AF31" s="2"/>
      <c r="AG31" s="2"/>
      <c r="AH31" s="2"/>
      <c r="AI31" s="22"/>
      <c r="AJ31" s="22"/>
      <c r="AK31" s="22"/>
      <c r="AL31" s="22"/>
      <c r="AM31" s="22"/>
      <c r="AN31" s="22"/>
      <c r="AO31" s="22"/>
      <c r="AP31" s="22"/>
      <c r="AQ31" s="22"/>
      <c r="AR31" s="22"/>
      <c r="AS31" s="22"/>
      <c r="AT31" s="58"/>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row>
    <row r="32" spans="1:178" ht="15.75" thickBot="1" x14ac:dyDescent="0.3">
      <c r="A32" s="86">
        <f>SUM(I42:GD42)</f>
        <v>1534932.2000000002</v>
      </c>
      <c r="B32" s="86">
        <f>SUM(AR42:GE42)</f>
        <v>1024995.2900000002</v>
      </c>
      <c r="C32" s="90">
        <f>+A32/$A$138</f>
        <v>0.28451491907919668</v>
      </c>
      <c r="D32" s="89">
        <f>+AT32/$A$138</f>
        <v>0</v>
      </c>
      <c r="F32" s="13"/>
      <c r="G32" s="13"/>
      <c r="H32" s="13"/>
      <c r="I32" s="22"/>
      <c r="J32" s="22"/>
      <c r="K32" s="22"/>
      <c r="L32" s="22"/>
      <c r="M32" s="22"/>
      <c r="N32" s="22"/>
      <c r="O32" s="22"/>
      <c r="P32" s="22"/>
      <c r="Q32" s="22"/>
      <c r="R32" s="22"/>
      <c r="S32" s="22"/>
      <c r="T32" s="22"/>
      <c r="U32" s="22"/>
      <c r="V32" s="22"/>
      <c r="W32" s="14"/>
      <c r="X32" s="22"/>
      <c r="Y32" s="22"/>
      <c r="Z32" s="22"/>
      <c r="AA32" s="22"/>
      <c r="AB32" s="22"/>
      <c r="AC32" s="22"/>
      <c r="AD32" s="22"/>
      <c r="AE32" s="2"/>
      <c r="AF32" s="2"/>
      <c r="AG32" s="2"/>
      <c r="AH32" s="2"/>
      <c r="AI32" s="22"/>
      <c r="AJ32" s="22"/>
      <c r="AK32" s="22"/>
      <c r="AL32" s="22"/>
      <c r="AM32" s="22"/>
      <c r="AN32" s="22"/>
      <c r="AO32" s="22"/>
      <c r="AP32" s="22"/>
      <c r="AQ32" s="22"/>
      <c r="AR32" s="22"/>
      <c r="AS32" s="22"/>
      <c r="AT32" s="58"/>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row>
    <row r="33" spans="1:178" x14ac:dyDescent="0.25">
      <c r="A33" s="84">
        <f t="shared" ref="A33:A41" si="4">SUM(I33:GD33)</f>
        <v>1218129.2500000002</v>
      </c>
      <c r="B33" s="83">
        <f>SUM(AR33:GE33)</f>
        <v>821238.6</v>
      </c>
      <c r="C33" s="91">
        <f>+A33/$A$138</f>
        <v>0.22579234769571752</v>
      </c>
      <c r="D33" s="97">
        <f t="shared" ref="D33:D41" si="5">+B33/$B$138</f>
        <v>0.23713586214523047</v>
      </c>
      <c r="E33" s="73">
        <v>6331</v>
      </c>
      <c r="F33" s="72" t="s">
        <v>64</v>
      </c>
      <c r="G33" s="8" t="s">
        <v>12</v>
      </c>
      <c r="H33" s="72"/>
      <c r="I33" s="24">
        <v>45766.59</v>
      </c>
      <c r="J33" s="10"/>
      <c r="K33" s="9">
        <v>33675.019999999997</v>
      </c>
      <c r="L33" s="10"/>
      <c r="M33" s="9">
        <v>31621.55</v>
      </c>
      <c r="N33" s="10"/>
      <c r="O33" s="9">
        <v>38147.68</v>
      </c>
      <c r="P33" s="10"/>
      <c r="Q33" s="24"/>
      <c r="R33" s="10"/>
      <c r="S33" s="24"/>
      <c r="T33" s="10"/>
      <c r="U33" s="9">
        <v>19834.63</v>
      </c>
      <c r="V33" s="10"/>
      <c r="W33" s="11">
        <v>33620.74</v>
      </c>
      <c r="X33" s="10"/>
      <c r="Y33" s="9">
        <v>30946.68</v>
      </c>
      <c r="Z33" s="10"/>
      <c r="AA33" s="9">
        <v>0</v>
      </c>
      <c r="AB33" s="10"/>
      <c r="AC33" s="9">
        <v>35623.910000000003</v>
      </c>
      <c r="AD33" s="10"/>
      <c r="AE33" s="9"/>
      <c r="AF33" s="10"/>
      <c r="AG33" s="9">
        <v>26388.7</v>
      </c>
      <c r="AH33" s="10"/>
      <c r="AI33" s="9">
        <v>16742.580000000002</v>
      </c>
      <c r="AJ33" s="10"/>
      <c r="AK33" s="9">
        <v>22549.26</v>
      </c>
      <c r="AL33" s="10"/>
      <c r="AM33" s="9">
        <v>25106.37</v>
      </c>
      <c r="AN33" s="10"/>
      <c r="AO33" s="9">
        <v>14464.14</v>
      </c>
      <c r="AP33" s="10"/>
      <c r="AQ33" s="9">
        <v>22402.799999999999</v>
      </c>
      <c r="AR33" s="10"/>
      <c r="AS33" s="9">
        <v>21452.31</v>
      </c>
      <c r="AT33" s="54"/>
      <c r="AU33" s="9">
        <v>21981.94</v>
      </c>
      <c r="AV33" s="10"/>
      <c r="AW33" s="9">
        <v>14111.37</v>
      </c>
      <c r="AX33" s="10"/>
      <c r="AY33" s="9">
        <v>18292.87</v>
      </c>
      <c r="AZ33" s="10"/>
      <c r="BA33" s="9">
        <v>14195.05</v>
      </c>
      <c r="BB33" s="10"/>
      <c r="BC33" s="9">
        <v>22927.08</v>
      </c>
      <c r="BD33" s="10"/>
      <c r="BE33" s="9">
        <v>18551.939999999999</v>
      </c>
      <c r="BF33" s="10"/>
      <c r="BG33" s="9">
        <v>15783.53</v>
      </c>
      <c r="BH33" s="10"/>
      <c r="BI33" s="9">
        <v>20298.830000000002</v>
      </c>
      <c r="BJ33" s="10"/>
      <c r="BK33" s="9">
        <v>15568.23</v>
      </c>
      <c r="BL33" s="10"/>
      <c r="BM33" s="9">
        <v>7493.92</v>
      </c>
      <c r="BN33" s="10"/>
      <c r="BO33" s="9">
        <v>18808.59</v>
      </c>
      <c r="BP33" s="10"/>
      <c r="BQ33" s="9">
        <v>17758.169999999998</v>
      </c>
      <c r="BR33" s="10"/>
      <c r="BS33" s="9">
        <v>29010.880000000001</v>
      </c>
      <c r="BT33" s="10"/>
      <c r="BU33" s="9">
        <v>15937.59</v>
      </c>
      <c r="BV33" s="10"/>
      <c r="BW33" s="9">
        <v>8183.21</v>
      </c>
      <c r="BX33" s="10"/>
      <c r="BY33" s="9">
        <v>13518.21</v>
      </c>
      <c r="BZ33" s="10"/>
      <c r="CA33" s="24"/>
      <c r="CB33" s="10"/>
      <c r="CC33" s="24"/>
      <c r="CD33" s="10"/>
      <c r="CE33" s="24"/>
      <c r="CF33" s="10"/>
      <c r="CG33" s="9">
        <v>10598.29</v>
      </c>
      <c r="CH33" s="10"/>
      <c r="CI33" s="9">
        <v>12952.79</v>
      </c>
      <c r="CJ33" s="10"/>
      <c r="CK33" s="24"/>
      <c r="CL33" s="10"/>
      <c r="CM33" s="9">
        <v>18124.509999999998</v>
      </c>
      <c r="CN33" s="10"/>
      <c r="CO33" s="24">
        <v>23503.91</v>
      </c>
      <c r="CP33" s="10"/>
      <c r="CQ33" s="24">
        <v>28331.91</v>
      </c>
      <c r="CR33" s="10"/>
      <c r="CS33" s="24">
        <v>19625.580000000002</v>
      </c>
      <c r="CT33" s="10"/>
      <c r="CU33" s="24">
        <v>18517.8</v>
      </c>
      <c r="CV33" s="10"/>
      <c r="CW33" s="24"/>
      <c r="CX33" s="10"/>
      <c r="CY33" s="24"/>
      <c r="CZ33" s="10"/>
      <c r="DA33" s="24"/>
      <c r="DB33" s="10"/>
      <c r="DC33" s="24"/>
      <c r="DD33" s="10"/>
      <c r="DE33" s="24"/>
      <c r="DF33" s="10"/>
      <c r="DG33" s="24"/>
      <c r="DH33" s="10"/>
      <c r="DI33" s="24"/>
      <c r="DJ33" s="10"/>
      <c r="DK33" s="24"/>
      <c r="DL33" s="10"/>
      <c r="DM33" s="9">
        <v>14222.65</v>
      </c>
      <c r="DN33" s="10"/>
      <c r="DO33" s="9">
        <v>22193.83</v>
      </c>
      <c r="DP33" s="10"/>
      <c r="DQ33" s="9">
        <v>25488.78</v>
      </c>
      <c r="DR33" s="10"/>
      <c r="DS33" s="9"/>
      <c r="DT33" s="10"/>
      <c r="DU33" s="9"/>
      <c r="DV33" s="10"/>
      <c r="DW33" s="9"/>
      <c r="DX33" s="10"/>
      <c r="DY33" s="9"/>
      <c r="DZ33" s="10"/>
      <c r="EA33" s="24">
        <v>17290.810000000001</v>
      </c>
      <c r="EB33" s="10"/>
      <c r="EC33" s="24">
        <v>16834.71</v>
      </c>
      <c r="ED33" s="10"/>
      <c r="EE33" s="24">
        <v>21998.94</v>
      </c>
      <c r="EF33" s="10"/>
      <c r="EG33" s="24">
        <v>17290.810000000001</v>
      </c>
      <c r="EH33" s="10"/>
      <c r="EI33" s="24">
        <v>16834.71</v>
      </c>
      <c r="EJ33" s="10"/>
      <c r="EK33" s="24">
        <v>25514.81</v>
      </c>
      <c r="EL33" s="10"/>
      <c r="EM33" s="9"/>
      <c r="EN33" s="10"/>
      <c r="EO33" s="9">
        <v>16625.39</v>
      </c>
      <c r="EP33" s="10"/>
      <c r="EQ33" s="9"/>
      <c r="ER33" s="10"/>
      <c r="ES33" s="24">
        <v>15231.08</v>
      </c>
      <c r="ET33" s="10"/>
      <c r="EU33" s="24">
        <v>25866.400000000001</v>
      </c>
      <c r="EV33" s="10"/>
      <c r="EW33" s="24">
        <v>23772.35</v>
      </c>
      <c r="EX33" s="10"/>
      <c r="EY33" s="24">
        <v>20120.91</v>
      </c>
      <c r="EZ33" s="10"/>
      <c r="FA33" s="24"/>
      <c r="FB33" s="10"/>
      <c r="FC33" s="24">
        <v>23265.72</v>
      </c>
      <c r="FD33" s="10"/>
      <c r="FE33" s="24">
        <v>18955.240000000002</v>
      </c>
      <c r="FF33" s="10"/>
      <c r="FG33" s="24">
        <v>21336.33</v>
      </c>
      <c r="FH33" s="10"/>
      <c r="FI33" s="24">
        <v>31678.3</v>
      </c>
      <c r="FJ33" s="10"/>
      <c r="FK33" s="24">
        <v>21188.32</v>
      </c>
      <c r="FL33" s="10"/>
      <c r="FM33" s="24"/>
      <c r="FN33" s="10"/>
      <c r="FO33" s="24"/>
      <c r="FP33" s="10"/>
      <c r="FQ33" s="24"/>
      <c r="FR33" s="10"/>
      <c r="FS33" s="24"/>
      <c r="FT33" s="10"/>
      <c r="FU33" s="24"/>
      <c r="FV33" s="10"/>
    </row>
    <row r="34" spans="1:178" x14ac:dyDescent="0.25">
      <c r="A34" s="84">
        <f t="shared" si="4"/>
        <v>0</v>
      </c>
      <c r="B34" s="84">
        <f t="shared" ref="B34:B41" si="6">SUM(AR34:GE34)</f>
        <v>0</v>
      </c>
      <c r="C34" s="91">
        <f t="shared" ref="C34:C41" si="7">+A34/$A$138</f>
        <v>0</v>
      </c>
      <c r="D34" s="97">
        <f t="shared" si="5"/>
        <v>0</v>
      </c>
      <c r="E34" s="74">
        <v>6723</v>
      </c>
      <c r="F34" s="69" t="s">
        <v>64</v>
      </c>
      <c r="G34" s="13" t="s">
        <v>105</v>
      </c>
      <c r="H34" s="69"/>
      <c r="I34" s="22"/>
      <c r="J34" s="4"/>
      <c r="K34" s="3"/>
      <c r="L34" s="4"/>
      <c r="M34" s="3"/>
      <c r="N34" s="4"/>
      <c r="O34" s="3"/>
      <c r="P34" s="4"/>
      <c r="Q34" s="22"/>
      <c r="R34" s="4"/>
      <c r="S34" s="22"/>
      <c r="T34" s="4"/>
      <c r="U34" s="3"/>
      <c r="V34" s="4"/>
      <c r="W34" s="14"/>
      <c r="X34" s="4"/>
      <c r="Y34" s="3"/>
      <c r="Z34" s="4"/>
      <c r="AA34" s="3"/>
      <c r="AB34" s="4"/>
      <c r="AC34" s="3">
        <v>0</v>
      </c>
      <c r="AD34" s="4"/>
      <c r="AE34" s="3"/>
      <c r="AF34" s="4"/>
      <c r="AG34" s="3"/>
      <c r="AH34" s="4"/>
      <c r="AI34" s="3"/>
      <c r="AJ34" s="4"/>
      <c r="AK34" s="3"/>
      <c r="AL34" s="4"/>
      <c r="AM34" s="3"/>
      <c r="AN34" s="4"/>
      <c r="AO34" s="3"/>
      <c r="AP34" s="4"/>
      <c r="AQ34" s="3"/>
      <c r="AR34" s="4"/>
      <c r="AS34" s="3"/>
      <c r="AT34" s="55"/>
      <c r="AU34" s="3"/>
      <c r="AV34" s="4"/>
      <c r="AW34" s="3"/>
      <c r="AX34" s="4"/>
      <c r="AY34" s="3"/>
      <c r="AZ34" s="4"/>
      <c r="BA34" s="3"/>
      <c r="BB34" s="4"/>
      <c r="BC34" s="3"/>
      <c r="BD34" s="4"/>
      <c r="BE34" s="3"/>
      <c r="BF34" s="4"/>
      <c r="BG34" s="3"/>
      <c r="BH34" s="4"/>
      <c r="BI34" s="3"/>
      <c r="BJ34" s="4"/>
      <c r="BK34" s="3"/>
      <c r="BL34" s="4"/>
      <c r="BM34" s="3"/>
      <c r="BN34" s="4"/>
      <c r="BO34" s="3"/>
      <c r="BP34" s="4"/>
      <c r="BQ34" s="3"/>
      <c r="BR34" s="4"/>
      <c r="BS34" s="3"/>
      <c r="BT34" s="4"/>
      <c r="BU34" s="3"/>
      <c r="BV34" s="4"/>
      <c r="BW34" s="3"/>
      <c r="BX34" s="4"/>
      <c r="BY34" s="3"/>
      <c r="BZ34" s="4"/>
      <c r="CA34" s="22"/>
      <c r="CB34" s="4"/>
      <c r="CC34" s="22"/>
      <c r="CD34" s="4"/>
      <c r="CE34" s="22"/>
      <c r="CF34" s="4"/>
      <c r="CG34" s="3"/>
      <c r="CH34" s="4"/>
      <c r="CI34" s="3"/>
      <c r="CJ34" s="4"/>
      <c r="CK34" s="22"/>
      <c r="CL34" s="4"/>
      <c r="CM34" s="3"/>
      <c r="CN34" s="4"/>
      <c r="CO34" s="22"/>
      <c r="CP34" s="4"/>
      <c r="CQ34" s="22"/>
      <c r="CR34" s="4"/>
      <c r="CS34" s="22"/>
      <c r="CT34" s="4"/>
      <c r="CU34" s="22"/>
      <c r="CV34" s="4"/>
      <c r="CW34" s="22"/>
      <c r="CX34" s="4"/>
      <c r="CY34" s="22"/>
      <c r="CZ34" s="4"/>
      <c r="DA34" s="22"/>
      <c r="DB34" s="4"/>
      <c r="DC34" s="22"/>
      <c r="DD34" s="4"/>
      <c r="DE34" s="22"/>
      <c r="DF34" s="4"/>
      <c r="DG34" s="22"/>
      <c r="DH34" s="4"/>
      <c r="DI34" s="22"/>
      <c r="DJ34" s="4"/>
      <c r="DK34" s="22"/>
      <c r="DL34" s="4"/>
      <c r="DM34" s="3"/>
      <c r="DN34" s="4"/>
      <c r="DO34" s="3"/>
      <c r="DP34" s="4"/>
      <c r="DQ34" s="3"/>
      <c r="DR34" s="4"/>
      <c r="DS34" s="3"/>
      <c r="DT34" s="4"/>
      <c r="DU34" s="3"/>
      <c r="DV34" s="4"/>
      <c r="DW34" s="3"/>
      <c r="DX34" s="4"/>
      <c r="DY34" s="3"/>
      <c r="DZ34" s="4"/>
      <c r="EA34" s="22"/>
      <c r="EB34" s="4"/>
      <c r="EC34" s="22"/>
      <c r="ED34" s="4"/>
      <c r="EE34" s="22"/>
      <c r="EF34" s="4"/>
      <c r="EG34" s="22"/>
      <c r="EH34" s="4"/>
      <c r="EI34" s="22"/>
      <c r="EJ34" s="4"/>
      <c r="EK34" s="22"/>
      <c r="EL34" s="4"/>
      <c r="EM34" s="3"/>
      <c r="EN34" s="4"/>
      <c r="EO34" s="3"/>
      <c r="EP34" s="4"/>
      <c r="EQ34" s="3"/>
      <c r="ER34" s="4"/>
      <c r="ES34" s="22"/>
      <c r="ET34" s="4"/>
      <c r="EU34" s="22"/>
      <c r="EV34" s="4"/>
      <c r="EW34" s="22"/>
      <c r="EX34" s="4"/>
      <c r="EY34" s="22"/>
      <c r="EZ34" s="4"/>
      <c r="FA34" s="22"/>
      <c r="FB34" s="4"/>
      <c r="FC34" s="22"/>
      <c r="FD34" s="4"/>
      <c r="FE34" s="22"/>
      <c r="FF34" s="4"/>
      <c r="FG34" s="22"/>
      <c r="FH34" s="4"/>
      <c r="FI34" s="22"/>
      <c r="FJ34" s="4"/>
      <c r="FK34" s="22"/>
      <c r="FL34" s="4"/>
      <c r="FM34" s="22"/>
      <c r="FN34" s="4"/>
      <c r="FO34" s="22"/>
      <c r="FP34" s="4"/>
      <c r="FQ34" s="22"/>
      <c r="FR34" s="4"/>
      <c r="FS34" s="22"/>
      <c r="FT34" s="4"/>
      <c r="FU34" s="22"/>
      <c r="FV34" s="4"/>
    </row>
    <row r="35" spans="1:178" x14ac:dyDescent="0.25">
      <c r="A35" s="84">
        <f t="shared" si="4"/>
        <v>669.9</v>
      </c>
      <c r="B35" s="84">
        <f t="shared" si="6"/>
        <v>669.9</v>
      </c>
      <c r="C35" s="91">
        <f t="shared" si="7"/>
        <v>1.2417261445890173E-4</v>
      </c>
      <c r="D35" s="97">
        <f t="shared" si="5"/>
        <v>1.9343624867497691E-4</v>
      </c>
      <c r="E35" s="74">
        <v>6334</v>
      </c>
      <c r="F35" s="69" t="s">
        <v>64</v>
      </c>
      <c r="G35" s="36" t="s">
        <v>150</v>
      </c>
      <c r="H35" s="69"/>
      <c r="I35" s="22"/>
      <c r="J35" s="4"/>
      <c r="K35" s="3"/>
      <c r="L35" s="4"/>
      <c r="M35" s="3"/>
      <c r="N35" s="4"/>
      <c r="O35" s="3"/>
      <c r="P35" s="4"/>
      <c r="Q35" s="22"/>
      <c r="R35" s="4"/>
      <c r="S35" s="22"/>
      <c r="T35" s="4"/>
      <c r="U35" s="3"/>
      <c r="V35" s="4"/>
      <c r="W35" s="14"/>
      <c r="X35" s="4"/>
      <c r="Y35" s="3"/>
      <c r="Z35" s="4"/>
      <c r="AA35" s="3"/>
      <c r="AB35" s="4"/>
      <c r="AC35" s="3"/>
      <c r="AD35" s="4"/>
      <c r="AE35" s="3"/>
      <c r="AF35" s="4"/>
      <c r="AG35" s="3"/>
      <c r="AH35" s="4"/>
      <c r="AI35" s="3"/>
      <c r="AJ35" s="4"/>
      <c r="AK35" s="3"/>
      <c r="AL35" s="4"/>
      <c r="AM35" s="3"/>
      <c r="AN35" s="4"/>
      <c r="AO35" s="3"/>
      <c r="AP35" s="4"/>
      <c r="AQ35" s="3"/>
      <c r="AR35" s="4"/>
      <c r="AS35" s="3"/>
      <c r="AT35" s="55"/>
      <c r="AU35" s="3"/>
      <c r="AV35" s="4"/>
      <c r="AW35" s="3"/>
      <c r="AX35" s="4"/>
      <c r="AY35" s="3"/>
      <c r="AZ35" s="4"/>
      <c r="BA35" s="3"/>
      <c r="BB35" s="4"/>
      <c r="BC35" s="3"/>
      <c r="BD35" s="4"/>
      <c r="BE35" s="3"/>
      <c r="BF35" s="4"/>
      <c r="BG35" s="3"/>
      <c r="BH35" s="4"/>
      <c r="BI35" s="3"/>
      <c r="BJ35" s="4"/>
      <c r="BK35" s="3"/>
      <c r="BL35" s="4"/>
      <c r="BM35" s="3"/>
      <c r="BN35" s="4"/>
      <c r="BO35" s="3"/>
      <c r="BP35" s="4"/>
      <c r="BQ35" s="3"/>
      <c r="BR35" s="4"/>
      <c r="BS35" s="3"/>
      <c r="BT35" s="4"/>
      <c r="BU35" s="3"/>
      <c r="BV35" s="4"/>
      <c r="BW35" s="3"/>
      <c r="BX35" s="4"/>
      <c r="BY35" s="3"/>
      <c r="BZ35" s="4"/>
      <c r="CA35" s="22"/>
      <c r="CB35" s="4"/>
      <c r="CC35" s="22"/>
      <c r="CD35" s="4"/>
      <c r="CE35" s="22"/>
      <c r="CF35" s="4"/>
      <c r="CG35" s="3">
        <v>669.9</v>
      </c>
      <c r="CH35" s="4"/>
      <c r="CI35" s="3"/>
      <c r="CJ35" s="4"/>
      <c r="CK35" s="22"/>
      <c r="CL35" s="4"/>
      <c r="CM35" s="3"/>
      <c r="CN35" s="4"/>
      <c r="CO35" s="22"/>
      <c r="CP35" s="4"/>
      <c r="CQ35" s="22"/>
      <c r="CR35" s="4"/>
      <c r="CS35" s="22"/>
      <c r="CT35" s="4"/>
      <c r="CU35" s="22"/>
      <c r="CV35" s="4"/>
      <c r="CW35" s="22"/>
      <c r="CX35" s="4"/>
      <c r="CY35" s="22"/>
      <c r="CZ35" s="4"/>
      <c r="DA35" s="22"/>
      <c r="DB35" s="4"/>
      <c r="DC35" s="22"/>
      <c r="DD35" s="4"/>
      <c r="DE35" s="22"/>
      <c r="DF35" s="4"/>
      <c r="DG35" s="22"/>
      <c r="DH35" s="4"/>
      <c r="DI35" s="22"/>
      <c r="DJ35" s="4"/>
      <c r="DK35" s="22"/>
      <c r="DL35" s="4"/>
      <c r="DM35" s="3"/>
      <c r="DN35" s="4"/>
      <c r="DO35" s="3"/>
      <c r="DP35" s="4"/>
      <c r="DQ35" s="3"/>
      <c r="DR35" s="4"/>
      <c r="DS35" s="3"/>
      <c r="DT35" s="4"/>
      <c r="DU35" s="3"/>
      <c r="DV35" s="4"/>
      <c r="DW35" s="3"/>
      <c r="DX35" s="4"/>
      <c r="DY35" s="3"/>
      <c r="DZ35" s="4"/>
      <c r="EA35" s="22"/>
      <c r="EB35" s="4"/>
      <c r="EC35" s="22"/>
      <c r="ED35" s="4"/>
      <c r="EE35" s="22"/>
      <c r="EF35" s="4"/>
      <c r="EG35" s="22"/>
      <c r="EH35" s="4"/>
      <c r="EI35" s="22"/>
      <c r="EJ35" s="4"/>
      <c r="EK35" s="22"/>
      <c r="EL35" s="4"/>
      <c r="EM35" s="3"/>
      <c r="EN35" s="4"/>
      <c r="EO35" s="3"/>
      <c r="EP35" s="4"/>
      <c r="EQ35" s="3"/>
      <c r="ER35" s="4"/>
      <c r="ES35" s="22"/>
      <c r="ET35" s="4"/>
      <c r="EU35" s="22"/>
      <c r="EV35" s="4"/>
      <c r="EW35" s="22"/>
      <c r="EX35" s="4"/>
      <c r="EY35" s="22"/>
      <c r="EZ35" s="4"/>
      <c r="FA35" s="22"/>
      <c r="FB35" s="4"/>
      <c r="FC35" s="22"/>
      <c r="FD35" s="4"/>
      <c r="FE35" s="22"/>
      <c r="FF35" s="4"/>
      <c r="FG35" s="22"/>
      <c r="FH35" s="4"/>
      <c r="FI35" s="22"/>
      <c r="FJ35" s="4"/>
      <c r="FK35" s="22"/>
      <c r="FL35" s="4"/>
      <c r="FM35" s="22"/>
      <c r="FN35" s="4"/>
      <c r="FO35" s="22"/>
      <c r="FP35" s="4"/>
      <c r="FQ35" s="22"/>
      <c r="FR35" s="4"/>
      <c r="FS35" s="22"/>
      <c r="FT35" s="4"/>
      <c r="FU35" s="22"/>
      <c r="FV35" s="4"/>
    </row>
    <row r="36" spans="1:178" x14ac:dyDescent="0.25">
      <c r="A36" s="84">
        <f t="shared" si="4"/>
        <v>41129.82</v>
      </c>
      <c r="B36" s="84">
        <f t="shared" si="6"/>
        <v>0</v>
      </c>
      <c r="C36" s="91">
        <f t="shared" si="7"/>
        <v>7.6238203935274302E-3</v>
      </c>
      <c r="D36" s="97">
        <f t="shared" si="5"/>
        <v>0</v>
      </c>
      <c r="E36" s="74">
        <v>6709</v>
      </c>
      <c r="F36" s="69" t="s">
        <v>64</v>
      </c>
      <c r="G36" s="13" t="s">
        <v>13</v>
      </c>
      <c r="H36" s="69"/>
      <c r="I36" s="22"/>
      <c r="J36" s="4"/>
      <c r="K36" s="3"/>
      <c r="L36" s="4"/>
      <c r="M36" s="3"/>
      <c r="N36" s="4"/>
      <c r="O36" s="3"/>
      <c r="P36" s="4"/>
      <c r="Q36" s="22"/>
      <c r="R36" s="4"/>
      <c r="S36" s="22"/>
      <c r="T36" s="4"/>
      <c r="U36" s="3">
        <v>4106.25</v>
      </c>
      <c r="V36" s="4"/>
      <c r="W36" s="14">
        <v>0</v>
      </c>
      <c r="X36" s="4"/>
      <c r="Y36" s="3">
        <v>0</v>
      </c>
      <c r="Z36" s="4"/>
      <c r="AA36" s="3">
        <v>37023.57</v>
      </c>
      <c r="AB36" s="4"/>
      <c r="AC36" s="3"/>
      <c r="AD36" s="4"/>
      <c r="AE36" s="3"/>
      <c r="AF36" s="4"/>
      <c r="AG36" s="3"/>
      <c r="AH36" s="4"/>
      <c r="AI36" s="3"/>
      <c r="AJ36" s="4"/>
      <c r="AK36" s="3"/>
      <c r="AL36" s="4"/>
      <c r="AM36" s="3"/>
      <c r="AN36" s="4"/>
      <c r="AO36" s="3"/>
      <c r="AP36" s="4"/>
      <c r="AQ36" s="3"/>
      <c r="AR36" s="4"/>
      <c r="AS36" s="3"/>
      <c r="AT36" s="55"/>
      <c r="AU36" s="3"/>
      <c r="AV36" s="4"/>
      <c r="AW36" s="3"/>
      <c r="AX36" s="4"/>
      <c r="AY36" s="3"/>
      <c r="AZ36" s="4"/>
      <c r="BA36" s="3"/>
      <c r="BB36" s="4"/>
      <c r="BC36" s="3"/>
      <c r="BD36" s="4"/>
      <c r="BE36" s="3"/>
      <c r="BF36" s="4"/>
      <c r="BG36" s="3"/>
      <c r="BH36" s="4"/>
      <c r="BI36" s="3"/>
      <c r="BJ36" s="4"/>
      <c r="BK36" s="3"/>
      <c r="BL36" s="4"/>
      <c r="BM36" s="3"/>
      <c r="BN36" s="4"/>
      <c r="BO36" s="3"/>
      <c r="BP36" s="4"/>
      <c r="BQ36" s="3"/>
      <c r="BR36" s="4"/>
      <c r="BS36" s="3"/>
      <c r="BT36" s="4"/>
      <c r="BU36" s="3"/>
      <c r="BV36" s="4"/>
      <c r="BW36" s="3"/>
      <c r="BX36" s="4"/>
      <c r="BY36" s="3"/>
      <c r="BZ36" s="4"/>
      <c r="CA36" s="22"/>
      <c r="CB36" s="4"/>
      <c r="CC36" s="22"/>
      <c r="CD36" s="4"/>
      <c r="CE36" s="22"/>
      <c r="CF36" s="4"/>
      <c r="CG36" s="3"/>
      <c r="CH36" s="4"/>
      <c r="CI36" s="3"/>
      <c r="CJ36" s="4"/>
      <c r="CK36" s="22"/>
      <c r="CL36" s="4"/>
      <c r="CM36" s="3"/>
      <c r="CN36" s="4"/>
      <c r="CO36" s="22"/>
      <c r="CP36" s="4"/>
      <c r="CQ36" s="22"/>
      <c r="CR36" s="4"/>
      <c r="CS36" s="22"/>
      <c r="CT36" s="4"/>
      <c r="CU36" s="22"/>
      <c r="CV36" s="4"/>
      <c r="CW36" s="22"/>
      <c r="CX36" s="4"/>
      <c r="CY36" s="22"/>
      <c r="CZ36" s="4"/>
      <c r="DA36" s="22"/>
      <c r="DB36" s="4"/>
      <c r="DC36" s="22"/>
      <c r="DD36" s="4"/>
      <c r="DE36" s="22"/>
      <c r="DF36" s="4"/>
      <c r="DG36" s="22"/>
      <c r="DH36" s="4"/>
      <c r="DI36" s="22"/>
      <c r="DJ36" s="4"/>
      <c r="DK36" s="22"/>
      <c r="DL36" s="4"/>
      <c r="DM36" s="3"/>
      <c r="DN36" s="4"/>
      <c r="DO36" s="3"/>
      <c r="DP36" s="4"/>
      <c r="DQ36" s="3"/>
      <c r="DR36" s="4"/>
      <c r="DS36" s="3"/>
      <c r="DT36" s="4"/>
      <c r="DU36" s="3"/>
      <c r="DV36" s="4"/>
      <c r="DW36" s="3"/>
      <c r="DX36" s="4"/>
      <c r="DY36" s="3"/>
      <c r="DZ36" s="4"/>
      <c r="EA36" s="22"/>
      <c r="EB36" s="4"/>
      <c r="EC36" s="22"/>
      <c r="ED36" s="4"/>
      <c r="EE36" s="22"/>
      <c r="EF36" s="4"/>
      <c r="EG36" s="22"/>
      <c r="EH36" s="4"/>
      <c r="EI36" s="22"/>
      <c r="EJ36" s="4"/>
      <c r="EK36" s="22"/>
      <c r="EL36" s="4"/>
      <c r="EM36" s="3"/>
      <c r="EN36" s="4"/>
      <c r="EO36" s="3"/>
      <c r="EP36" s="4"/>
      <c r="EQ36" s="3"/>
      <c r="ER36" s="4"/>
      <c r="ES36" s="22"/>
      <c r="ET36" s="4"/>
      <c r="EU36" s="22"/>
      <c r="EV36" s="4"/>
      <c r="EW36" s="22"/>
      <c r="EX36" s="4"/>
      <c r="EY36" s="22"/>
      <c r="EZ36" s="4"/>
      <c r="FA36" s="22"/>
      <c r="FB36" s="4"/>
      <c r="FC36" s="22"/>
      <c r="FD36" s="4"/>
      <c r="FE36" s="22"/>
      <c r="FF36" s="4"/>
      <c r="FG36" s="22"/>
      <c r="FH36" s="4"/>
      <c r="FI36" s="22"/>
      <c r="FJ36" s="4"/>
      <c r="FK36" s="22"/>
      <c r="FL36" s="4"/>
      <c r="FM36" s="22"/>
      <c r="FN36" s="4"/>
      <c r="FO36" s="22"/>
      <c r="FP36" s="4"/>
      <c r="FQ36" s="22"/>
      <c r="FR36" s="4"/>
      <c r="FS36" s="22"/>
      <c r="FT36" s="4"/>
      <c r="FU36" s="22"/>
      <c r="FV36" s="4"/>
    </row>
    <row r="37" spans="1:178" x14ac:dyDescent="0.25">
      <c r="A37" s="84">
        <f t="shared" si="4"/>
        <v>4776.53</v>
      </c>
      <c r="B37" s="84">
        <f t="shared" si="6"/>
        <v>514.16999999999996</v>
      </c>
      <c r="C37" s="91">
        <f t="shared" si="7"/>
        <v>8.8537724756139404E-4</v>
      </c>
      <c r="D37" s="97">
        <f t="shared" si="5"/>
        <v>1.4846860125572903E-4</v>
      </c>
      <c r="E37" s="74">
        <v>6710</v>
      </c>
      <c r="F37" s="69" t="s">
        <v>64</v>
      </c>
      <c r="G37" s="13" t="s">
        <v>14</v>
      </c>
      <c r="H37" s="69"/>
      <c r="I37" s="22">
        <v>4262.3599999999997</v>
      </c>
      <c r="J37" s="4"/>
      <c r="K37" s="3"/>
      <c r="L37" s="4"/>
      <c r="M37" s="3"/>
      <c r="N37" s="4"/>
      <c r="O37" s="3"/>
      <c r="P37" s="4"/>
      <c r="Q37" s="22"/>
      <c r="R37" s="4"/>
      <c r="S37" s="22"/>
      <c r="T37" s="4"/>
      <c r="U37" s="3"/>
      <c r="V37" s="4"/>
      <c r="W37" s="14">
        <v>0</v>
      </c>
      <c r="X37" s="4"/>
      <c r="Y37" s="3">
        <v>-0.01</v>
      </c>
      <c r="Z37" s="4"/>
      <c r="AA37" s="3">
        <v>0</v>
      </c>
      <c r="AB37" s="4"/>
      <c r="AC37" s="3">
        <v>0</v>
      </c>
      <c r="AD37" s="4"/>
      <c r="AE37" s="3"/>
      <c r="AF37" s="4"/>
      <c r="AG37" s="3"/>
      <c r="AH37" s="4"/>
      <c r="AI37" s="3"/>
      <c r="AJ37" s="4"/>
      <c r="AK37" s="3"/>
      <c r="AL37" s="4"/>
      <c r="AM37" s="3"/>
      <c r="AN37" s="4"/>
      <c r="AO37" s="3">
        <v>0.01</v>
      </c>
      <c r="AP37" s="4"/>
      <c r="AQ37" s="3"/>
      <c r="AR37" s="4"/>
      <c r="AS37" s="3"/>
      <c r="AT37" s="55"/>
      <c r="AU37" s="3"/>
      <c r="AV37" s="4"/>
      <c r="AW37" s="3"/>
      <c r="AX37" s="4"/>
      <c r="AY37" s="3"/>
      <c r="AZ37" s="4"/>
      <c r="BA37" s="3"/>
      <c r="BB37" s="4"/>
      <c r="BC37" s="3"/>
      <c r="BD37" s="4"/>
      <c r="BE37" s="3"/>
      <c r="BF37" s="4"/>
      <c r="BG37" s="3"/>
      <c r="BH37" s="4"/>
      <c r="BI37" s="3"/>
      <c r="BJ37" s="4"/>
      <c r="BK37" s="3"/>
      <c r="BL37" s="4"/>
      <c r="BM37" s="3"/>
      <c r="BN37" s="4"/>
      <c r="BO37" s="3"/>
      <c r="BP37" s="4"/>
      <c r="BQ37" s="3"/>
      <c r="BR37" s="4"/>
      <c r="BS37" s="3"/>
      <c r="BT37" s="4"/>
      <c r="BU37" s="3"/>
      <c r="BV37" s="4"/>
      <c r="BW37" s="3"/>
      <c r="BX37" s="4"/>
      <c r="BY37" s="3"/>
      <c r="BZ37" s="4"/>
      <c r="CA37" s="22"/>
      <c r="CB37" s="4"/>
      <c r="CC37" s="22"/>
      <c r="CD37" s="4"/>
      <c r="CE37" s="22"/>
      <c r="CF37" s="4"/>
      <c r="CG37" s="3"/>
      <c r="CH37" s="4"/>
      <c r="CI37" s="3"/>
      <c r="CJ37" s="4"/>
      <c r="CK37" s="22"/>
      <c r="CL37" s="4"/>
      <c r="CM37" s="3"/>
      <c r="CN37" s="4"/>
      <c r="CO37" s="22"/>
      <c r="CP37" s="4"/>
      <c r="CQ37" s="22"/>
      <c r="CR37" s="4"/>
      <c r="CS37" s="22"/>
      <c r="CT37" s="4"/>
      <c r="CU37" s="22"/>
      <c r="CV37" s="4"/>
      <c r="CW37" s="22"/>
      <c r="CX37" s="4"/>
      <c r="CY37" s="22"/>
      <c r="CZ37" s="4"/>
      <c r="DA37" s="22"/>
      <c r="DB37" s="4"/>
      <c r="DC37" s="22"/>
      <c r="DD37" s="4"/>
      <c r="DE37" s="22"/>
      <c r="DF37" s="4"/>
      <c r="DG37" s="22"/>
      <c r="DH37" s="4"/>
      <c r="DI37" s="22"/>
      <c r="DJ37" s="4"/>
      <c r="DK37" s="22"/>
      <c r="DL37" s="4"/>
      <c r="DM37" s="3"/>
      <c r="DN37" s="4"/>
      <c r="DO37" s="3"/>
      <c r="DP37" s="4"/>
      <c r="DQ37" s="3"/>
      <c r="DR37" s="4"/>
      <c r="DS37" s="3"/>
      <c r="DT37" s="4"/>
      <c r="DU37" s="3"/>
      <c r="DV37" s="4"/>
      <c r="DW37" s="3"/>
      <c r="DX37" s="4"/>
      <c r="DY37" s="3"/>
      <c r="DZ37" s="4"/>
      <c r="EA37" s="22"/>
      <c r="EB37" s="4"/>
      <c r="EC37" s="22"/>
      <c r="ED37" s="4"/>
      <c r="EE37" s="22"/>
      <c r="EF37" s="4"/>
      <c r="EG37" s="22"/>
      <c r="EH37" s="4"/>
      <c r="EI37" s="22"/>
      <c r="EJ37" s="4"/>
      <c r="EK37" s="22"/>
      <c r="EL37" s="4"/>
      <c r="EM37" s="3"/>
      <c r="EN37" s="4"/>
      <c r="EO37" s="3"/>
      <c r="EP37" s="4"/>
      <c r="EQ37" s="3"/>
      <c r="ER37" s="4"/>
      <c r="ES37" s="22">
        <v>514.16999999999996</v>
      </c>
      <c r="ET37" s="4"/>
      <c r="EU37" s="22"/>
      <c r="EV37" s="4"/>
      <c r="EW37" s="22"/>
      <c r="EX37" s="4"/>
      <c r="EY37" s="22"/>
      <c r="EZ37" s="4"/>
      <c r="FA37" s="22"/>
      <c r="FB37" s="4"/>
      <c r="FC37" s="22"/>
      <c r="FD37" s="4"/>
      <c r="FE37" s="22"/>
      <c r="FF37" s="4"/>
      <c r="FG37" s="22"/>
      <c r="FH37" s="4"/>
      <c r="FI37" s="22"/>
      <c r="FJ37" s="4"/>
      <c r="FK37" s="22"/>
      <c r="FL37" s="4"/>
      <c r="FM37" s="22"/>
      <c r="FN37" s="4"/>
      <c r="FO37" s="22"/>
      <c r="FP37" s="4"/>
      <c r="FQ37" s="22"/>
      <c r="FR37" s="4"/>
      <c r="FS37" s="22"/>
      <c r="FT37" s="4"/>
      <c r="FU37" s="22"/>
      <c r="FV37" s="4"/>
    </row>
    <row r="38" spans="1:178" x14ac:dyDescent="0.25">
      <c r="A38" s="84">
        <f t="shared" si="4"/>
        <v>290735.73999999993</v>
      </c>
      <c r="B38" s="84">
        <f t="shared" si="6"/>
        <v>161844.43999999997</v>
      </c>
      <c r="C38" s="91">
        <f t="shared" si="7"/>
        <v>5.3890755265626943E-2</v>
      </c>
      <c r="D38" s="97">
        <f t="shared" si="5"/>
        <v>4.6733215916558254E-2</v>
      </c>
      <c r="E38" s="74">
        <v>6391</v>
      </c>
      <c r="F38" s="69" t="s">
        <v>64</v>
      </c>
      <c r="G38" s="13" t="s">
        <v>15</v>
      </c>
      <c r="H38" s="69"/>
      <c r="I38" s="22"/>
      <c r="J38" s="4"/>
      <c r="K38" s="3">
        <v>12</v>
      </c>
      <c r="L38" s="4"/>
      <c r="M38" s="3">
        <v>8</v>
      </c>
      <c r="N38" s="4"/>
      <c r="O38" s="3">
        <v>15576.72</v>
      </c>
      <c r="P38" s="4"/>
      <c r="Q38" s="22"/>
      <c r="R38" s="4"/>
      <c r="S38" s="22"/>
      <c r="T38" s="4"/>
      <c r="U38" s="3">
        <v>29363.99</v>
      </c>
      <c r="V38" s="4"/>
      <c r="W38" s="14">
        <v>13810.33</v>
      </c>
      <c r="X38" s="4"/>
      <c r="Y38" s="3">
        <v>298.07</v>
      </c>
      <c r="Z38" s="4"/>
      <c r="AA38" s="3">
        <v>11773.49</v>
      </c>
      <c r="AB38" s="4"/>
      <c r="AC38" s="3">
        <v>11897.57</v>
      </c>
      <c r="AD38" s="4"/>
      <c r="AE38" s="3"/>
      <c r="AF38" s="4"/>
      <c r="AG38" s="3">
        <v>22908.65</v>
      </c>
      <c r="AH38" s="4"/>
      <c r="AI38" s="3"/>
      <c r="AJ38" s="4"/>
      <c r="AK38" s="3">
        <v>6823.92</v>
      </c>
      <c r="AL38" s="4"/>
      <c r="AM38" s="3">
        <v>5910.42</v>
      </c>
      <c r="AN38" s="4"/>
      <c r="AO38" s="3">
        <v>4986.25</v>
      </c>
      <c r="AP38" s="4"/>
      <c r="AQ38" s="3">
        <v>5521.89</v>
      </c>
      <c r="AR38" s="4"/>
      <c r="AS38" s="3">
        <v>-2330.29</v>
      </c>
      <c r="AT38" s="55"/>
      <c r="AU38" s="3">
        <v>13941.5</v>
      </c>
      <c r="AV38" s="4"/>
      <c r="AW38" s="3">
        <v>145.5</v>
      </c>
      <c r="AX38" s="4"/>
      <c r="AY38" s="3">
        <v>4148.93</v>
      </c>
      <c r="AZ38" s="4"/>
      <c r="BA38" s="3">
        <v>165</v>
      </c>
      <c r="BB38" s="4"/>
      <c r="BC38" s="3">
        <v>6876.97</v>
      </c>
      <c r="BD38" s="4"/>
      <c r="BE38" s="3">
        <v>3995.12</v>
      </c>
      <c r="BF38" s="4"/>
      <c r="BG38" s="3">
        <v>12150.93</v>
      </c>
      <c r="BH38" s="4"/>
      <c r="BI38" s="3">
        <v>-6853.6</v>
      </c>
      <c r="BJ38" s="4"/>
      <c r="BK38" s="3">
        <v>184.12</v>
      </c>
      <c r="BL38" s="4"/>
      <c r="BM38" s="3">
        <v>-1330.19</v>
      </c>
      <c r="BN38" s="4"/>
      <c r="BO38" s="3">
        <v>5796.89</v>
      </c>
      <c r="BP38" s="4"/>
      <c r="BQ38" s="3">
        <v>22324.76</v>
      </c>
      <c r="BR38" s="4"/>
      <c r="BS38" s="3">
        <v>178.12</v>
      </c>
      <c r="BT38" s="4"/>
      <c r="BU38" s="3">
        <v>15398.84</v>
      </c>
      <c r="BV38" s="4"/>
      <c r="BW38" s="3">
        <v>4378.24</v>
      </c>
      <c r="BX38" s="4"/>
      <c r="BY38" s="3">
        <v>184.12</v>
      </c>
      <c r="BZ38" s="4"/>
      <c r="CA38" s="22"/>
      <c r="CB38" s="4"/>
      <c r="CC38" s="22"/>
      <c r="CD38" s="4"/>
      <c r="CE38" s="22"/>
      <c r="CF38" s="4"/>
      <c r="CG38" s="3"/>
      <c r="CH38" s="4"/>
      <c r="CI38" s="3">
        <v>178.12</v>
      </c>
      <c r="CJ38" s="4"/>
      <c r="CK38" s="22"/>
      <c r="CL38" s="4"/>
      <c r="CM38" s="3">
        <v>926.6</v>
      </c>
      <c r="CN38" s="4"/>
      <c r="CO38" s="22">
        <v>145.9</v>
      </c>
      <c r="CP38" s="4"/>
      <c r="CQ38" s="22">
        <v>180</v>
      </c>
      <c r="CR38" s="4"/>
      <c r="CS38" s="22">
        <v>6351.28</v>
      </c>
      <c r="CT38" s="4"/>
      <c r="CU38" s="22">
        <v>18405.46</v>
      </c>
      <c r="CV38" s="4"/>
      <c r="CW38" s="22"/>
      <c r="CX38" s="4"/>
      <c r="CY38" s="22"/>
      <c r="CZ38" s="4"/>
      <c r="DA38" s="22"/>
      <c r="DB38" s="4"/>
      <c r="DC38" s="22"/>
      <c r="DD38" s="4"/>
      <c r="DE38" s="22"/>
      <c r="DF38" s="4"/>
      <c r="DG38" s="22"/>
      <c r="DH38" s="4"/>
      <c r="DI38" s="22"/>
      <c r="DJ38" s="4"/>
      <c r="DK38" s="22"/>
      <c r="DL38" s="4"/>
      <c r="DM38" s="3">
        <v>6731.9</v>
      </c>
      <c r="DN38" s="4"/>
      <c r="DO38" s="3"/>
      <c r="DP38" s="4"/>
      <c r="DQ38" s="3"/>
      <c r="DR38" s="4"/>
      <c r="DS38" s="3"/>
      <c r="DT38" s="4"/>
      <c r="DU38" s="3"/>
      <c r="DV38" s="4"/>
      <c r="DW38" s="3"/>
      <c r="DX38" s="4"/>
      <c r="DY38" s="3"/>
      <c r="DZ38" s="4"/>
      <c r="EA38" s="22"/>
      <c r="EB38" s="4"/>
      <c r="EC38" s="22"/>
      <c r="ED38" s="4"/>
      <c r="EE38" s="22"/>
      <c r="EF38" s="4"/>
      <c r="EG38" s="22"/>
      <c r="EH38" s="4"/>
      <c r="EI38" s="22"/>
      <c r="EJ38" s="4"/>
      <c r="EK38" s="22"/>
      <c r="EL38" s="4"/>
      <c r="EM38" s="3"/>
      <c r="EN38" s="4"/>
      <c r="EO38" s="3"/>
      <c r="EP38" s="4"/>
      <c r="EQ38" s="3"/>
      <c r="ER38" s="4"/>
      <c r="ES38" s="22"/>
      <c r="ET38" s="4"/>
      <c r="EU38" s="22">
        <v>5779.84</v>
      </c>
      <c r="EV38" s="4"/>
      <c r="EW38" s="22">
        <v>6442.7</v>
      </c>
      <c r="EX38" s="4"/>
      <c r="EY38" s="22">
        <v>12.5</v>
      </c>
      <c r="EZ38" s="4"/>
      <c r="FA38" s="22"/>
      <c r="FB38" s="4"/>
      <c r="FC38" s="22">
        <v>12281.63</v>
      </c>
      <c r="FD38" s="4"/>
      <c r="FE38" s="22">
        <v>12.5</v>
      </c>
      <c r="FF38" s="4"/>
      <c r="FG38" s="22">
        <v>10</v>
      </c>
      <c r="FH38" s="4"/>
      <c r="FI38" s="22">
        <v>12.5</v>
      </c>
      <c r="FJ38" s="4"/>
      <c r="FK38" s="22">
        <v>25018.55</v>
      </c>
      <c r="FL38" s="4"/>
      <c r="FM38" s="22"/>
      <c r="FN38" s="4"/>
      <c r="FO38" s="22"/>
      <c r="FP38" s="4"/>
      <c r="FQ38" s="22"/>
      <c r="FR38" s="4"/>
      <c r="FS38" s="22"/>
      <c r="FT38" s="4"/>
      <c r="FU38" s="22"/>
      <c r="FV38" s="4"/>
    </row>
    <row r="39" spans="1:178" x14ac:dyDescent="0.25">
      <c r="A39" s="84">
        <f t="shared" si="4"/>
        <v>27472.61</v>
      </c>
      <c r="B39" s="84">
        <f t="shared" si="6"/>
        <v>12803.489999999998</v>
      </c>
      <c r="C39" s="91">
        <f t="shared" si="7"/>
        <v>5.0923209579187469E-3</v>
      </c>
      <c r="D39" s="97">
        <f t="shared" si="5"/>
        <v>3.6970578825908044E-3</v>
      </c>
      <c r="E39" s="74">
        <v>6724</v>
      </c>
      <c r="F39" s="69" t="s">
        <v>64</v>
      </c>
      <c r="G39" s="36" t="s">
        <v>16</v>
      </c>
      <c r="H39" s="69"/>
      <c r="I39" s="22">
        <v>-29.5</v>
      </c>
      <c r="J39" s="4"/>
      <c r="K39" s="3"/>
      <c r="L39" s="4"/>
      <c r="M39" s="3">
        <v>0</v>
      </c>
      <c r="N39" s="4"/>
      <c r="O39" s="3"/>
      <c r="P39" s="4"/>
      <c r="Q39" s="22"/>
      <c r="R39" s="4"/>
      <c r="S39" s="22"/>
      <c r="T39" s="4"/>
      <c r="U39" s="3"/>
      <c r="V39" s="4"/>
      <c r="W39" s="14">
        <v>4771.3</v>
      </c>
      <c r="X39" s="4"/>
      <c r="Y39" s="3">
        <v>4771.3</v>
      </c>
      <c r="Z39" s="4"/>
      <c r="AA39" s="3">
        <v>0</v>
      </c>
      <c r="AB39" s="4"/>
      <c r="AC39" s="3">
        <v>3465</v>
      </c>
      <c r="AD39" s="4"/>
      <c r="AE39" s="3"/>
      <c r="AF39" s="4"/>
      <c r="AG39" s="3">
        <v>1044.3</v>
      </c>
      <c r="AH39" s="4"/>
      <c r="AI39" s="3"/>
      <c r="AJ39" s="4"/>
      <c r="AK39" s="3">
        <v>646.72</v>
      </c>
      <c r="AL39" s="4"/>
      <c r="AM39" s="3"/>
      <c r="AN39" s="4"/>
      <c r="AO39" s="3"/>
      <c r="AP39" s="4"/>
      <c r="AQ39" s="3"/>
      <c r="AR39" s="4"/>
      <c r="AS39" s="3">
        <v>1887</v>
      </c>
      <c r="AT39" s="55"/>
      <c r="AU39" s="3"/>
      <c r="AV39" s="4"/>
      <c r="AW39" s="3"/>
      <c r="AX39" s="4"/>
      <c r="AY39" s="3">
        <v>160</v>
      </c>
      <c r="AZ39" s="4"/>
      <c r="BA39" s="3">
        <v>1004.58</v>
      </c>
      <c r="BB39" s="4"/>
      <c r="BC39" s="3"/>
      <c r="BD39" s="4"/>
      <c r="BE39" s="3">
        <v>943.75</v>
      </c>
      <c r="BF39" s="4"/>
      <c r="BG39" s="3"/>
      <c r="BH39" s="4"/>
      <c r="BI39" s="3">
        <v>2589.91</v>
      </c>
      <c r="BJ39" s="4"/>
      <c r="BK39" s="3"/>
      <c r="BL39" s="4"/>
      <c r="BM39" s="3"/>
      <c r="BN39" s="4"/>
      <c r="BO39" s="3"/>
      <c r="BP39" s="4"/>
      <c r="BQ39" s="3">
        <v>-859</v>
      </c>
      <c r="BR39" s="4"/>
      <c r="BS39" s="3">
        <v>2086.25</v>
      </c>
      <c r="BT39" s="4"/>
      <c r="BU39" s="3">
        <v>0</v>
      </c>
      <c r="BV39" s="4"/>
      <c r="BW39" s="3"/>
      <c r="BX39" s="4"/>
      <c r="BY39" s="3"/>
      <c r="BZ39" s="4"/>
      <c r="CA39" s="22"/>
      <c r="CB39" s="4"/>
      <c r="CC39" s="22"/>
      <c r="CD39" s="4"/>
      <c r="CE39" s="22"/>
      <c r="CF39" s="4"/>
      <c r="CG39" s="3"/>
      <c r="CH39" s="4"/>
      <c r="CI39" s="3"/>
      <c r="CJ39" s="4"/>
      <c r="CK39" s="22"/>
      <c r="CL39" s="4"/>
      <c r="CM39" s="3"/>
      <c r="CN39" s="4"/>
      <c r="CO39" s="22"/>
      <c r="CP39" s="4"/>
      <c r="CQ39" s="22"/>
      <c r="CR39" s="4"/>
      <c r="CS39" s="22"/>
      <c r="CT39" s="4"/>
      <c r="CU39" s="22"/>
      <c r="CV39" s="4"/>
      <c r="CW39" s="22"/>
      <c r="CX39" s="4"/>
      <c r="CY39" s="22"/>
      <c r="CZ39" s="4"/>
      <c r="DA39" s="22"/>
      <c r="DB39" s="4"/>
      <c r="DC39" s="22"/>
      <c r="DD39" s="4"/>
      <c r="DE39" s="22"/>
      <c r="DF39" s="4"/>
      <c r="DG39" s="22"/>
      <c r="DH39" s="4"/>
      <c r="DI39" s="22"/>
      <c r="DJ39" s="4"/>
      <c r="DK39" s="22"/>
      <c r="DL39" s="4"/>
      <c r="DM39" s="3"/>
      <c r="DN39" s="4"/>
      <c r="DO39" s="3"/>
      <c r="DP39" s="4"/>
      <c r="DQ39" s="3"/>
      <c r="DR39" s="4"/>
      <c r="DS39" s="3"/>
      <c r="DT39" s="4"/>
      <c r="DU39" s="3"/>
      <c r="DV39" s="4"/>
      <c r="DW39" s="3"/>
      <c r="DX39" s="4"/>
      <c r="DY39" s="3"/>
      <c r="DZ39" s="4"/>
      <c r="EA39" s="22"/>
      <c r="EB39" s="4"/>
      <c r="EC39" s="22"/>
      <c r="ED39" s="4"/>
      <c r="EE39" s="22"/>
      <c r="EF39" s="4"/>
      <c r="EG39" s="22"/>
      <c r="EH39" s="4"/>
      <c r="EI39" s="22"/>
      <c r="EJ39" s="4"/>
      <c r="EK39" s="22"/>
      <c r="EL39" s="4"/>
      <c r="EM39" s="3"/>
      <c r="EN39" s="4"/>
      <c r="EO39" s="3"/>
      <c r="EP39" s="4"/>
      <c r="EQ39" s="3"/>
      <c r="ER39" s="4"/>
      <c r="ES39" s="22"/>
      <c r="ET39" s="4"/>
      <c r="EU39" s="22"/>
      <c r="EV39" s="4"/>
      <c r="EW39" s="22">
        <v>14112</v>
      </c>
      <c r="EX39" s="4"/>
      <c r="EY39" s="22">
        <v>-8113</v>
      </c>
      <c r="EZ39" s="4"/>
      <c r="FA39" s="22"/>
      <c r="FB39" s="4"/>
      <c r="FC39" s="22">
        <v>-1008</v>
      </c>
      <c r="FD39" s="4"/>
      <c r="FE39" s="22"/>
      <c r="FF39" s="4"/>
      <c r="FG39" s="22"/>
      <c r="FH39" s="4"/>
      <c r="FI39" s="22"/>
      <c r="FJ39" s="4"/>
      <c r="FK39" s="22"/>
      <c r="FL39" s="4"/>
      <c r="FM39" s="22"/>
      <c r="FN39" s="4"/>
      <c r="FO39" s="22"/>
      <c r="FP39" s="4"/>
      <c r="FQ39" s="22"/>
      <c r="FR39" s="4"/>
      <c r="FS39" s="22"/>
      <c r="FT39" s="4"/>
      <c r="FU39" s="22"/>
      <c r="FV39" s="4"/>
    </row>
    <row r="40" spans="1:178" x14ac:dyDescent="0.25">
      <c r="A40" s="84">
        <f t="shared" si="4"/>
        <v>2110</v>
      </c>
      <c r="B40" s="84">
        <f t="shared" si="6"/>
        <v>0</v>
      </c>
      <c r="C40" s="91">
        <f t="shared" si="7"/>
        <v>3.9110944395922176E-4</v>
      </c>
      <c r="D40" s="97">
        <f t="shared" si="5"/>
        <v>0</v>
      </c>
      <c r="E40" s="74"/>
      <c r="F40" s="69"/>
      <c r="G40" s="36" t="s">
        <v>103</v>
      </c>
      <c r="H40" s="69"/>
      <c r="I40" s="22">
        <v>2110</v>
      </c>
      <c r="J40" s="4"/>
      <c r="K40" s="3"/>
      <c r="L40" s="4"/>
      <c r="M40" s="3"/>
      <c r="N40" s="4"/>
      <c r="O40" s="3"/>
      <c r="P40" s="4"/>
      <c r="Q40" s="22"/>
      <c r="R40" s="4"/>
      <c r="S40" s="22"/>
      <c r="T40" s="4"/>
      <c r="U40" s="3"/>
      <c r="V40" s="4"/>
      <c r="W40" s="14"/>
      <c r="X40" s="4"/>
      <c r="Y40" s="3"/>
      <c r="Z40" s="4"/>
      <c r="AA40" s="3"/>
      <c r="AB40" s="4"/>
      <c r="AC40" s="3"/>
      <c r="AD40" s="4"/>
      <c r="AE40" s="3"/>
      <c r="AF40" s="4"/>
      <c r="AG40" s="3"/>
      <c r="AH40" s="4"/>
      <c r="AI40" s="3"/>
      <c r="AJ40" s="4"/>
      <c r="AK40" s="3"/>
      <c r="AL40" s="4"/>
      <c r="AM40" s="3"/>
      <c r="AN40" s="4"/>
      <c r="AO40" s="3"/>
      <c r="AP40" s="4"/>
      <c r="AQ40" s="3"/>
      <c r="AR40" s="4"/>
      <c r="AS40" s="3"/>
      <c r="AT40" s="55"/>
      <c r="AU40" s="3"/>
      <c r="AV40" s="4"/>
      <c r="AW40" s="3"/>
      <c r="AX40" s="4"/>
      <c r="AY40" s="3"/>
      <c r="AZ40" s="4"/>
      <c r="BA40" s="3"/>
      <c r="BB40" s="4"/>
      <c r="BC40" s="3"/>
      <c r="BD40" s="4"/>
      <c r="BE40" s="3"/>
      <c r="BF40" s="4"/>
      <c r="BG40" s="3"/>
      <c r="BH40" s="4"/>
      <c r="BI40" s="3"/>
      <c r="BJ40" s="4"/>
      <c r="BK40" s="3"/>
      <c r="BL40" s="4"/>
      <c r="BM40" s="3"/>
      <c r="BN40" s="4"/>
      <c r="BO40" s="3"/>
      <c r="BP40" s="4"/>
      <c r="BQ40" s="3"/>
      <c r="BR40" s="4"/>
      <c r="BS40" s="3"/>
      <c r="BT40" s="4"/>
      <c r="BU40" s="3"/>
      <c r="BV40" s="4"/>
      <c r="BW40" s="3"/>
      <c r="BX40" s="4"/>
      <c r="BY40" s="3"/>
      <c r="BZ40" s="4"/>
      <c r="CA40" s="22"/>
      <c r="CB40" s="4"/>
      <c r="CC40" s="22"/>
      <c r="CD40" s="4"/>
      <c r="CE40" s="22"/>
      <c r="CF40" s="4"/>
      <c r="CG40" s="3"/>
      <c r="CH40" s="4"/>
      <c r="CI40" s="3"/>
      <c r="CJ40" s="4"/>
      <c r="CK40" s="22"/>
      <c r="CL40" s="4"/>
      <c r="CM40" s="3"/>
      <c r="CN40" s="4"/>
      <c r="CO40" s="22"/>
      <c r="CP40" s="4"/>
      <c r="CQ40" s="22"/>
      <c r="CR40" s="4"/>
      <c r="CS40" s="22"/>
      <c r="CT40" s="4"/>
      <c r="CU40" s="22"/>
      <c r="CV40" s="4"/>
      <c r="CW40" s="22"/>
      <c r="CX40" s="4"/>
      <c r="CY40" s="22"/>
      <c r="CZ40" s="4"/>
      <c r="DA40" s="22"/>
      <c r="DB40" s="4"/>
      <c r="DC40" s="22"/>
      <c r="DD40" s="4"/>
      <c r="DE40" s="22"/>
      <c r="DF40" s="4"/>
      <c r="DG40" s="22"/>
      <c r="DH40" s="4"/>
      <c r="DI40" s="22"/>
      <c r="DJ40" s="4"/>
      <c r="DK40" s="22"/>
      <c r="DL40" s="4"/>
      <c r="DM40" s="3"/>
      <c r="DN40" s="4"/>
      <c r="DO40" s="3"/>
      <c r="DP40" s="4"/>
      <c r="DQ40" s="3"/>
      <c r="DR40" s="4"/>
      <c r="DS40" s="3"/>
      <c r="DT40" s="4"/>
      <c r="DU40" s="3"/>
      <c r="DV40" s="4"/>
      <c r="DW40" s="3"/>
      <c r="DX40" s="4"/>
      <c r="DY40" s="3"/>
      <c r="DZ40" s="4"/>
      <c r="EA40" s="22"/>
      <c r="EB40" s="4"/>
      <c r="EC40" s="22"/>
      <c r="ED40" s="4"/>
      <c r="EE40" s="22"/>
      <c r="EF40" s="4"/>
      <c r="EG40" s="22"/>
      <c r="EH40" s="4"/>
      <c r="EI40" s="22"/>
      <c r="EJ40" s="4"/>
      <c r="EK40" s="22"/>
      <c r="EL40" s="4"/>
      <c r="EM40" s="3"/>
      <c r="EN40" s="4"/>
      <c r="EO40" s="3"/>
      <c r="EP40" s="4"/>
      <c r="EQ40" s="3"/>
      <c r="ER40" s="4"/>
      <c r="ES40" s="22"/>
      <c r="ET40" s="4"/>
      <c r="EU40" s="22"/>
      <c r="EV40" s="4"/>
      <c r="EW40" s="22"/>
      <c r="EX40" s="4"/>
      <c r="EY40" s="22"/>
      <c r="EZ40" s="4"/>
      <c r="FA40" s="22"/>
      <c r="FB40" s="4"/>
      <c r="FC40" s="22"/>
      <c r="FD40" s="4"/>
      <c r="FE40" s="22"/>
      <c r="FF40" s="4"/>
      <c r="FG40" s="22"/>
      <c r="FH40" s="4"/>
      <c r="FI40" s="22"/>
      <c r="FJ40" s="4"/>
      <c r="FK40" s="22"/>
      <c r="FL40" s="4"/>
      <c r="FM40" s="22"/>
      <c r="FN40" s="4"/>
      <c r="FO40" s="22"/>
      <c r="FP40" s="4"/>
      <c r="FQ40" s="22"/>
      <c r="FR40" s="4"/>
      <c r="FS40" s="22"/>
      <c r="FT40" s="4"/>
      <c r="FU40" s="22"/>
      <c r="FV40" s="4"/>
    </row>
    <row r="41" spans="1:178" ht="15.75" thickBot="1" x14ac:dyDescent="0.3">
      <c r="A41" s="85">
        <f t="shared" si="4"/>
        <v>250</v>
      </c>
      <c r="B41" s="85">
        <f t="shared" si="6"/>
        <v>0</v>
      </c>
      <c r="C41" s="92">
        <f t="shared" si="7"/>
        <v>4.6339981511756132E-5</v>
      </c>
      <c r="D41" s="97">
        <f t="shared" si="5"/>
        <v>0</v>
      </c>
      <c r="E41" s="75">
        <v>2129</v>
      </c>
      <c r="F41" s="70" t="s">
        <v>64</v>
      </c>
      <c r="G41" s="16" t="s">
        <v>91</v>
      </c>
      <c r="H41" s="70"/>
      <c r="I41" s="25"/>
      <c r="J41" s="6"/>
      <c r="K41" s="5"/>
      <c r="L41" s="6"/>
      <c r="M41" s="5">
        <v>125</v>
      </c>
      <c r="N41" s="6"/>
      <c r="O41" s="5">
        <v>125</v>
      </c>
      <c r="P41" s="6"/>
      <c r="Q41" s="25"/>
      <c r="R41" s="6"/>
      <c r="S41" s="25"/>
      <c r="T41" s="6"/>
      <c r="U41" s="5"/>
      <c r="V41" s="6"/>
      <c r="W41" s="17"/>
      <c r="X41" s="6"/>
      <c r="Y41" s="5"/>
      <c r="Z41" s="6"/>
      <c r="AA41" s="3"/>
      <c r="AB41" s="6"/>
      <c r="AC41" s="3"/>
      <c r="AD41" s="6"/>
      <c r="AE41" s="3"/>
      <c r="AF41" s="4"/>
      <c r="AG41" s="3"/>
      <c r="AH41" s="4"/>
      <c r="AI41" s="3"/>
      <c r="AJ41" s="6"/>
      <c r="AK41" s="3"/>
      <c r="AL41" s="6"/>
      <c r="AM41" s="3"/>
      <c r="AN41" s="6"/>
      <c r="AO41" s="3"/>
      <c r="AP41" s="6"/>
      <c r="AQ41" s="3"/>
      <c r="AR41" s="6"/>
      <c r="AS41" s="3"/>
      <c r="AT41" s="56"/>
      <c r="AU41" s="3"/>
      <c r="AV41" s="6"/>
      <c r="AW41" s="3"/>
      <c r="AX41" s="6"/>
      <c r="AY41" s="3"/>
      <c r="AZ41" s="6"/>
      <c r="BA41" s="3"/>
      <c r="BB41" s="4"/>
      <c r="BC41" s="3"/>
      <c r="BD41" s="6"/>
      <c r="BE41" s="3"/>
      <c r="BF41" s="6"/>
      <c r="BG41" s="3"/>
      <c r="BH41" s="6"/>
      <c r="BI41" s="3"/>
      <c r="BJ41" s="6"/>
      <c r="BK41" s="3"/>
      <c r="BL41" s="6"/>
      <c r="BM41" s="3"/>
      <c r="BN41" s="6"/>
      <c r="BO41" s="3"/>
      <c r="BP41" s="6"/>
      <c r="BQ41" s="3"/>
      <c r="BR41" s="6"/>
      <c r="BS41" s="3"/>
      <c r="BT41" s="6"/>
      <c r="BU41" s="3"/>
      <c r="BV41" s="6"/>
      <c r="BW41" s="3"/>
      <c r="BX41" s="6"/>
      <c r="BY41" s="3"/>
      <c r="BZ41" s="6"/>
      <c r="CA41" s="22"/>
      <c r="CB41" s="6"/>
      <c r="CC41" s="22"/>
      <c r="CD41" s="6"/>
      <c r="CE41" s="22"/>
      <c r="CF41" s="6"/>
      <c r="CG41" s="3"/>
      <c r="CH41" s="6"/>
      <c r="CI41" s="3"/>
      <c r="CJ41" s="6"/>
      <c r="CK41" s="22"/>
      <c r="CL41" s="6"/>
      <c r="CM41" s="3"/>
      <c r="CN41" s="6"/>
      <c r="CO41" s="22"/>
      <c r="CP41" s="6"/>
      <c r="CQ41" s="22"/>
      <c r="CR41" s="6"/>
      <c r="CS41" s="22"/>
      <c r="CT41" s="6"/>
      <c r="CU41" s="22"/>
      <c r="CV41" s="6"/>
      <c r="CW41" s="22"/>
      <c r="CX41" s="6"/>
      <c r="CY41" s="22"/>
      <c r="CZ41" s="6"/>
      <c r="DA41" s="22"/>
      <c r="DB41" s="6"/>
      <c r="DC41" s="22"/>
      <c r="DD41" s="6"/>
      <c r="DE41" s="22"/>
      <c r="DF41" s="6"/>
      <c r="DG41" s="22"/>
      <c r="DH41" s="6"/>
      <c r="DI41" s="22"/>
      <c r="DJ41" s="6"/>
      <c r="DK41" s="22"/>
      <c r="DL41" s="6"/>
      <c r="DM41" s="3"/>
      <c r="DN41" s="6"/>
      <c r="DO41" s="3"/>
      <c r="DP41" s="6"/>
      <c r="DQ41" s="3"/>
      <c r="DR41" s="6"/>
      <c r="DS41" s="3"/>
      <c r="DT41" s="6"/>
      <c r="DU41" s="3"/>
      <c r="DV41" s="6"/>
      <c r="DW41" s="3"/>
      <c r="DX41" s="6"/>
      <c r="DY41" s="3"/>
      <c r="DZ41" s="6"/>
      <c r="EA41" s="22"/>
      <c r="EB41" s="6"/>
      <c r="EC41" s="22"/>
      <c r="ED41" s="6"/>
      <c r="EE41" s="22"/>
      <c r="EF41" s="6"/>
      <c r="EG41" s="22"/>
      <c r="EH41" s="6"/>
      <c r="EI41" s="22"/>
      <c r="EJ41" s="6"/>
      <c r="EK41" s="22"/>
      <c r="EL41" s="6"/>
      <c r="EM41" s="3"/>
      <c r="EN41" s="6"/>
      <c r="EO41" s="3"/>
      <c r="EP41" s="6"/>
      <c r="EQ41" s="3"/>
      <c r="ER41" s="6"/>
      <c r="ES41" s="22"/>
      <c r="ET41" s="6"/>
      <c r="EU41" s="22"/>
      <c r="EV41" s="6"/>
      <c r="EW41" s="22"/>
      <c r="EX41" s="6"/>
      <c r="EY41" s="22"/>
      <c r="EZ41" s="6"/>
      <c r="FA41" s="22"/>
      <c r="FB41" s="6"/>
      <c r="FC41" s="22"/>
      <c r="FD41" s="6"/>
      <c r="FE41" s="22"/>
      <c r="FF41" s="6"/>
      <c r="FG41" s="22"/>
      <c r="FH41" s="6"/>
      <c r="FI41" s="22"/>
      <c r="FJ41" s="6"/>
      <c r="FK41" s="22"/>
      <c r="FL41" s="6"/>
      <c r="FM41" s="22"/>
      <c r="FN41" s="6"/>
      <c r="FO41" s="22"/>
      <c r="FP41" s="6"/>
      <c r="FQ41" s="22"/>
      <c r="FR41" s="6"/>
      <c r="FS41" s="22"/>
      <c r="FT41" s="6"/>
      <c r="FU41" s="22"/>
      <c r="FV41" s="6"/>
    </row>
    <row r="42" spans="1:178" ht="15.75" thickBot="1" x14ac:dyDescent="0.3">
      <c r="H42" s="71" t="s">
        <v>58</v>
      </c>
      <c r="I42" s="19"/>
      <c r="J42" s="20">
        <f>SUM(I33:I41)</f>
        <v>52109.45</v>
      </c>
      <c r="K42" s="19"/>
      <c r="L42" s="20">
        <f>SUM(K33:K41)</f>
        <v>33687.019999999997</v>
      </c>
      <c r="M42" s="19"/>
      <c r="N42" s="20">
        <f>SUM(M33:M41)</f>
        <v>31754.55</v>
      </c>
      <c r="O42" s="19"/>
      <c r="P42" s="20">
        <f>SUM(O33:O41)</f>
        <v>53849.4</v>
      </c>
      <c r="Q42" s="26"/>
      <c r="R42" s="20">
        <f>SUM(Q33:Q41)</f>
        <v>0</v>
      </c>
      <c r="S42" s="19"/>
      <c r="T42" s="20">
        <f>SUM(S33:S41)</f>
        <v>0</v>
      </c>
      <c r="U42" s="19"/>
      <c r="V42" s="20">
        <f>SUM(U33:U41)</f>
        <v>53304.87</v>
      </c>
      <c r="W42" s="21"/>
      <c r="X42" s="20">
        <f>SUM(W33:W41)</f>
        <v>52202.37</v>
      </c>
      <c r="Y42" s="19"/>
      <c r="Z42" s="20">
        <f>SUM(Y33:Y41)</f>
        <v>36016.04</v>
      </c>
      <c r="AA42" s="19"/>
      <c r="AB42" s="20">
        <f>SUM(AA33:AA41)</f>
        <v>48797.06</v>
      </c>
      <c r="AC42" s="19"/>
      <c r="AD42" s="20">
        <f>SUM(AC33:AC41)</f>
        <v>50986.48</v>
      </c>
      <c r="AE42" s="19"/>
      <c r="AF42" s="47"/>
      <c r="AG42" s="19"/>
      <c r="AH42" s="47"/>
      <c r="AI42" s="19"/>
      <c r="AJ42" s="20">
        <f>SUM(AI33:AI41)</f>
        <v>16742.580000000002</v>
      </c>
      <c r="AK42" s="19"/>
      <c r="AL42" s="20">
        <f>SUM(AK33:AK41)</f>
        <v>30019.9</v>
      </c>
      <c r="AM42" s="19"/>
      <c r="AN42" s="20">
        <f>SUM(AM33:AM41)</f>
        <v>31016.79</v>
      </c>
      <c r="AO42" s="19"/>
      <c r="AP42" s="20">
        <f>SUM(AO33:AO41)</f>
        <v>19450.400000000001</v>
      </c>
      <c r="AQ42" s="19"/>
      <c r="AR42" s="20">
        <f>SUM(AQ33:AQ41)</f>
        <v>27924.69</v>
      </c>
      <c r="AS42" s="19"/>
      <c r="AT42" s="57">
        <f>SUM(AS33:AS41)</f>
        <v>21009.02</v>
      </c>
      <c r="AU42" s="19"/>
      <c r="AV42" s="20">
        <f>SUM(AU33:AU41)</f>
        <v>35923.440000000002</v>
      </c>
      <c r="AW42" s="19"/>
      <c r="AX42" s="20">
        <f>SUM(AW33:AW41)</f>
        <v>14256.87</v>
      </c>
      <c r="AY42" s="19"/>
      <c r="AZ42" s="20">
        <f>SUM(AY33:AY41)</f>
        <v>22601.8</v>
      </c>
      <c r="BA42" s="19"/>
      <c r="BB42" s="20">
        <f>SUM(BA33:BA41)</f>
        <v>15364.63</v>
      </c>
      <c r="BC42" s="19"/>
      <c r="BD42" s="20">
        <f>SUM(BC33:BC41)</f>
        <v>29804.050000000003</v>
      </c>
      <c r="BE42" s="19"/>
      <c r="BF42" s="20">
        <f>SUM(BE33:BE41)</f>
        <v>23490.809999999998</v>
      </c>
      <c r="BG42" s="19"/>
      <c r="BH42" s="20">
        <f>SUM(BG33:BG41)</f>
        <v>27934.46</v>
      </c>
      <c r="BI42" s="19"/>
      <c r="BJ42" s="20">
        <f>SUM(BI33:BI41)</f>
        <v>16035.140000000001</v>
      </c>
      <c r="BK42" s="19"/>
      <c r="BL42" s="20">
        <f>SUM(BK33:BK41)</f>
        <v>15752.35</v>
      </c>
      <c r="BM42" s="19"/>
      <c r="BN42" s="20">
        <f>SUM(BM33:BM41)</f>
        <v>6163.73</v>
      </c>
      <c r="BO42" s="19"/>
      <c r="BP42" s="20">
        <f>SUM(BO33:BO41)</f>
        <v>24605.48</v>
      </c>
      <c r="BQ42" s="19"/>
      <c r="BR42" s="20">
        <f>SUM(BQ33:BQ41)</f>
        <v>39223.929999999993</v>
      </c>
      <c r="BS42" s="19"/>
      <c r="BT42" s="20">
        <f>SUM(BS33:BS41)</f>
        <v>31275.25</v>
      </c>
      <c r="BU42" s="19"/>
      <c r="BV42" s="20">
        <f>SUM(BU33:BU41)</f>
        <v>31336.43</v>
      </c>
      <c r="BW42" s="19"/>
      <c r="BX42" s="20">
        <f>SUM(BW33:BW41)</f>
        <v>12561.45</v>
      </c>
      <c r="BY42" s="19"/>
      <c r="BZ42" s="20">
        <f>SUM(BY33:BY41)</f>
        <v>13702.33</v>
      </c>
      <c r="CA42" s="21"/>
      <c r="CB42" s="20">
        <f>SUM(CA33:CA41)</f>
        <v>0</v>
      </c>
      <c r="CC42" s="21"/>
      <c r="CD42" s="20">
        <f>SUM(CC33:CC41)</f>
        <v>0</v>
      </c>
      <c r="CE42" s="21"/>
      <c r="CF42" s="20">
        <f>SUM(CE33:CE41)</f>
        <v>0</v>
      </c>
      <c r="CG42" s="19"/>
      <c r="CH42" s="20">
        <f>SUM(CG33:CG41)</f>
        <v>11268.19</v>
      </c>
      <c r="CI42" s="19"/>
      <c r="CJ42" s="20">
        <f>SUM(CI33:CI41)</f>
        <v>13130.910000000002</v>
      </c>
      <c r="CK42" s="21"/>
      <c r="CL42" s="20">
        <f>SUM(CK33:CK41)</f>
        <v>0</v>
      </c>
      <c r="CM42" s="19"/>
      <c r="CN42" s="20">
        <f>SUM(CM33:CM41)</f>
        <v>19051.109999999997</v>
      </c>
      <c r="CO42" s="21"/>
      <c r="CP42" s="20">
        <f>SUM(CO33:CO41)</f>
        <v>23649.81</v>
      </c>
      <c r="CQ42" s="21"/>
      <c r="CR42" s="20">
        <f>SUM(CQ33:CQ41)</f>
        <v>28511.91</v>
      </c>
      <c r="CS42" s="21"/>
      <c r="CT42" s="20">
        <f>SUM(CS33:CS41)</f>
        <v>25976.86</v>
      </c>
      <c r="CU42" s="21"/>
      <c r="CV42" s="20">
        <f>SUM(CU33:CU41)</f>
        <v>36923.259999999995</v>
      </c>
      <c r="CW42" s="21"/>
      <c r="CX42" s="20">
        <f>SUM(CW33:CW41)</f>
        <v>0</v>
      </c>
      <c r="CY42" s="21"/>
      <c r="CZ42" s="20">
        <f>SUM(CY33:CY41)</f>
        <v>0</v>
      </c>
      <c r="DA42" s="21"/>
      <c r="DB42" s="20">
        <f>SUM(DA33:DA41)</f>
        <v>0</v>
      </c>
      <c r="DC42" s="21"/>
      <c r="DD42" s="20">
        <f>SUM(DC33:DC41)</f>
        <v>0</v>
      </c>
      <c r="DE42" s="21"/>
      <c r="DF42" s="20">
        <f>SUM(DE33:DE41)</f>
        <v>0</v>
      </c>
      <c r="DG42" s="21"/>
      <c r="DH42" s="20">
        <f>SUM(DG33:DG41)</f>
        <v>0</v>
      </c>
      <c r="DI42" s="21"/>
      <c r="DJ42" s="20">
        <f>SUM(DI33:DI41)</f>
        <v>0</v>
      </c>
      <c r="DK42" s="21"/>
      <c r="DL42" s="20">
        <f>SUM(DK33:DK41)</f>
        <v>0</v>
      </c>
      <c r="DM42" s="19"/>
      <c r="DN42" s="20">
        <f>SUM(DM33:DM41)</f>
        <v>20954.55</v>
      </c>
      <c r="DO42" s="19"/>
      <c r="DP42" s="20">
        <f>SUM(DO33:DO41)</f>
        <v>22193.83</v>
      </c>
      <c r="DQ42" s="19"/>
      <c r="DR42" s="20">
        <f>SUM(DQ33:DQ41)</f>
        <v>25488.78</v>
      </c>
      <c r="DS42" s="19"/>
      <c r="DT42" s="20">
        <f>SUM(DS33:DS41)</f>
        <v>0</v>
      </c>
      <c r="DU42" s="19"/>
      <c r="DV42" s="20">
        <f>SUM(DU33:DU41)</f>
        <v>0</v>
      </c>
      <c r="DW42" s="19"/>
      <c r="DX42" s="20">
        <f>SUM(DW33:DW41)</f>
        <v>0</v>
      </c>
      <c r="DY42" s="19"/>
      <c r="DZ42" s="20">
        <f>SUM(DY33:DY41)</f>
        <v>0</v>
      </c>
      <c r="EA42" s="21"/>
      <c r="EB42" s="20">
        <f>SUM(EA33:EA41)</f>
        <v>17290.810000000001</v>
      </c>
      <c r="EC42" s="21"/>
      <c r="ED42" s="20">
        <f>SUM(EC33:EC41)</f>
        <v>16834.71</v>
      </c>
      <c r="EE42" s="21"/>
      <c r="EF42" s="20">
        <f>SUM(EE33:EE41)</f>
        <v>21998.94</v>
      </c>
      <c r="EG42" s="21"/>
      <c r="EH42" s="20">
        <f>SUM(EG33:EG41)</f>
        <v>17290.810000000001</v>
      </c>
      <c r="EI42" s="21"/>
      <c r="EJ42" s="20">
        <f>SUM(EI33:EI41)</f>
        <v>16834.71</v>
      </c>
      <c r="EK42" s="21"/>
      <c r="EL42" s="20">
        <f>SUM(EK33:EK41)</f>
        <v>25514.81</v>
      </c>
      <c r="EM42" s="19"/>
      <c r="EN42" s="20">
        <f>SUM(EM33:EM41)</f>
        <v>0</v>
      </c>
      <c r="EO42" s="19"/>
      <c r="EP42" s="20">
        <f>SUM(EO33:EO41)</f>
        <v>16625.39</v>
      </c>
      <c r="EQ42" s="19"/>
      <c r="ER42" s="20">
        <f>SUM(EQ33:EQ41)</f>
        <v>0</v>
      </c>
      <c r="ES42" s="21"/>
      <c r="ET42" s="20">
        <f>SUM(ES33:ES41)</f>
        <v>15745.25</v>
      </c>
      <c r="EU42" s="21"/>
      <c r="EV42" s="20">
        <f>SUM(EU33:EU41)</f>
        <v>31646.240000000002</v>
      </c>
      <c r="EW42" s="21"/>
      <c r="EX42" s="20">
        <f>SUM(EW33:EW41)</f>
        <v>44327.05</v>
      </c>
      <c r="EY42" s="21"/>
      <c r="EZ42" s="20">
        <f>SUM(EY33:EY41)</f>
        <v>12020.41</v>
      </c>
      <c r="FA42" s="21"/>
      <c r="FB42" s="20">
        <f>SUM(FA33:FA41)</f>
        <v>0</v>
      </c>
      <c r="FC42" s="21"/>
      <c r="FD42" s="20">
        <f>SUM(FC33:FC41)</f>
        <v>34539.35</v>
      </c>
      <c r="FE42" s="21"/>
      <c r="FF42" s="20">
        <f>SUM(FE33:FE41)</f>
        <v>18967.740000000002</v>
      </c>
      <c r="FG42" s="21"/>
      <c r="FH42" s="20">
        <f>SUM(FG33:FG41)</f>
        <v>21346.33</v>
      </c>
      <c r="FI42" s="21"/>
      <c r="FJ42" s="20">
        <f>SUM(FI33:FI41)</f>
        <v>31690.799999999999</v>
      </c>
      <c r="FK42" s="21"/>
      <c r="FL42" s="20">
        <f>SUM(FK33:FK41)</f>
        <v>46206.869999999995</v>
      </c>
      <c r="FM42" s="21"/>
      <c r="FN42" s="20">
        <f>SUM(FM33:FM41)</f>
        <v>0</v>
      </c>
      <c r="FO42" s="21"/>
      <c r="FP42" s="20">
        <f>SUM(FO33:FO41)</f>
        <v>0</v>
      </c>
      <c r="FQ42" s="21"/>
      <c r="FR42" s="20">
        <f>SUM(FQ33:FQ41)</f>
        <v>0</v>
      </c>
      <c r="FS42" s="21"/>
      <c r="FT42" s="20">
        <f>SUM(FS33:FS41)</f>
        <v>0</v>
      </c>
      <c r="FU42" s="21"/>
      <c r="FV42" s="20">
        <f>SUM(FU33:FU41)</f>
        <v>0</v>
      </c>
    </row>
    <row r="43" spans="1:178" ht="15.75" thickBot="1" x14ac:dyDescent="0.3">
      <c r="A43" s="2"/>
      <c r="B43" s="2"/>
      <c r="C43" s="88"/>
      <c r="D43" s="88"/>
      <c r="E43" s="77" t="s">
        <v>11</v>
      </c>
      <c r="F43" s="13"/>
      <c r="G43" s="13"/>
      <c r="H43" s="13"/>
      <c r="I43" s="22"/>
      <c r="J43" s="22"/>
      <c r="K43" s="22"/>
      <c r="L43" s="22"/>
      <c r="M43" s="22"/>
      <c r="N43" s="22"/>
      <c r="O43" s="22"/>
      <c r="P43" s="22"/>
      <c r="Q43" s="22"/>
      <c r="R43" s="22"/>
      <c r="S43" s="22"/>
      <c r="T43" s="22"/>
      <c r="U43" s="22"/>
      <c r="V43" s="22"/>
      <c r="W43" s="14"/>
      <c r="X43" s="22"/>
      <c r="Y43" s="22"/>
      <c r="Z43" s="22"/>
      <c r="AA43" s="22"/>
      <c r="AB43" s="22"/>
      <c r="AC43" s="22"/>
      <c r="AD43" s="22"/>
      <c r="AE43" s="2"/>
      <c r="AF43" s="2"/>
      <c r="AG43" s="2"/>
      <c r="AH43" s="2"/>
      <c r="AI43" s="22"/>
      <c r="AJ43" s="22"/>
      <c r="AK43" s="22"/>
      <c r="AL43" s="22"/>
      <c r="AM43" s="22"/>
      <c r="AN43" s="22"/>
      <c r="AO43" s="22"/>
      <c r="AP43" s="22"/>
      <c r="AQ43" s="22"/>
      <c r="AR43" s="22"/>
      <c r="AS43" s="22"/>
      <c r="AT43" s="58"/>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row>
    <row r="44" spans="1:178" ht="15.75" thickBot="1" x14ac:dyDescent="0.3">
      <c r="A44" s="86">
        <f>SUM(I71:GD71)</f>
        <v>774188.4</v>
      </c>
      <c r="B44" s="24"/>
      <c r="C44" s="87">
        <f>+A44/$A$138</f>
        <v>0.14350350457046426</v>
      </c>
      <c r="D44" s="96"/>
      <c r="E44" s="77"/>
      <c r="F44" s="13"/>
      <c r="G44" s="13"/>
      <c r="H44" s="13"/>
      <c r="I44" s="22"/>
      <c r="J44" s="22"/>
      <c r="K44" s="22"/>
      <c r="L44" s="22"/>
      <c r="M44" s="22"/>
      <c r="N44" s="22"/>
      <c r="O44" s="22"/>
      <c r="P44" s="22"/>
      <c r="Q44" s="22"/>
      <c r="R44" s="22"/>
      <c r="S44" s="22"/>
      <c r="T44" s="22"/>
      <c r="U44" s="22"/>
      <c r="V44" s="22"/>
      <c r="W44" s="14"/>
      <c r="X44" s="22"/>
      <c r="Y44" s="22"/>
      <c r="Z44" s="22"/>
      <c r="AA44" s="22"/>
      <c r="AB44" s="22"/>
      <c r="AC44" s="22"/>
      <c r="AD44" s="22"/>
      <c r="AE44" s="2"/>
      <c r="AF44" s="2"/>
      <c r="AG44" s="2"/>
      <c r="AH44" s="2"/>
      <c r="AI44" s="22"/>
      <c r="AJ44" s="22"/>
      <c r="AK44" s="22"/>
      <c r="AL44" s="22"/>
      <c r="AM44" s="22"/>
      <c r="AN44" s="22"/>
      <c r="AO44" s="22"/>
      <c r="AP44" s="22"/>
      <c r="AQ44" s="22"/>
      <c r="AR44" s="22"/>
      <c r="AS44" s="22"/>
      <c r="AT44" s="58"/>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row>
    <row r="45" spans="1:178" x14ac:dyDescent="0.25">
      <c r="A45" s="84">
        <f t="shared" ref="A45:A70" si="8">SUM(I45:GD45)</f>
        <v>22488.09</v>
      </c>
      <c r="B45" s="9">
        <f t="shared" ref="B45:B69" si="9">SUM(AR45:GE45)</f>
        <v>7356.34</v>
      </c>
      <c r="C45" s="87">
        <f>+A45/$A$138</f>
        <v>4.1683906993388318E-3</v>
      </c>
      <c r="D45" s="87">
        <f t="shared" ref="D45:D70" si="10">+B45/$B$138</f>
        <v>2.1241719862332884E-3</v>
      </c>
      <c r="E45" s="93">
        <v>6350</v>
      </c>
      <c r="F45" s="72" t="s">
        <v>65</v>
      </c>
      <c r="G45" s="8" t="s">
        <v>92</v>
      </c>
      <c r="H45" s="72"/>
      <c r="I45" s="24"/>
      <c r="J45" s="10"/>
      <c r="K45" s="9"/>
      <c r="L45" s="10"/>
      <c r="M45" s="9">
        <v>0</v>
      </c>
      <c r="N45" s="10"/>
      <c r="O45" s="9">
        <v>0</v>
      </c>
      <c r="P45" s="10"/>
      <c r="Q45" s="24"/>
      <c r="R45" s="10"/>
      <c r="S45" s="24"/>
      <c r="T45" s="10"/>
      <c r="U45" s="9"/>
      <c r="V45" s="10"/>
      <c r="W45" s="11"/>
      <c r="X45" s="10"/>
      <c r="Y45" s="9"/>
      <c r="Z45" s="10"/>
      <c r="AA45" s="9"/>
      <c r="AB45" s="10"/>
      <c r="AC45" s="9">
        <v>2000</v>
      </c>
      <c r="AD45" s="10"/>
      <c r="AE45" s="48">
        <f>14549.37-1417.62</f>
        <v>13131.75</v>
      </c>
      <c r="AF45" s="49" t="s">
        <v>117</v>
      </c>
      <c r="AG45" s="9"/>
      <c r="AH45" s="10"/>
      <c r="AI45" s="9"/>
      <c r="AJ45" s="10"/>
      <c r="AK45" s="9"/>
      <c r="AL45" s="10"/>
      <c r="AM45" s="9"/>
      <c r="AN45" s="10"/>
      <c r="AO45" s="9"/>
      <c r="AP45" s="10"/>
      <c r="AQ45" s="9"/>
      <c r="AR45" s="10"/>
      <c r="AS45" s="9"/>
      <c r="AT45" s="54"/>
      <c r="AU45" s="9"/>
      <c r="AV45" s="10"/>
      <c r="AW45" s="9"/>
      <c r="AX45" s="10"/>
      <c r="AY45" s="9"/>
      <c r="AZ45" s="10"/>
      <c r="BA45" s="9"/>
      <c r="BB45" s="10"/>
      <c r="BC45" s="9"/>
      <c r="BD45" s="10"/>
      <c r="BE45" s="9"/>
      <c r="BF45" s="10"/>
      <c r="BG45" s="9"/>
      <c r="BH45" s="10"/>
      <c r="BI45" s="9"/>
      <c r="BJ45" s="10"/>
      <c r="BK45" s="9"/>
      <c r="BL45" s="10"/>
      <c r="BM45" s="9"/>
      <c r="BN45" s="10"/>
      <c r="BO45" s="9"/>
      <c r="BP45" s="10"/>
      <c r="BQ45" s="9"/>
      <c r="BR45" s="10"/>
      <c r="BS45" s="9"/>
      <c r="BT45" s="10"/>
      <c r="BU45" s="9"/>
      <c r="BV45" s="10"/>
      <c r="BW45" s="9"/>
      <c r="BX45" s="10"/>
      <c r="BY45" s="9"/>
      <c r="BZ45" s="10"/>
      <c r="CA45" s="24"/>
      <c r="CB45" s="10"/>
      <c r="CC45" s="24"/>
      <c r="CD45" s="10"/>
      <c r="CE45" s="24"/>
      <c r="CF45" s="10"/>
      <c r="CG45" s="9"/>
      <c r="CH45" s="10"/>
      <c r="CI45" s="9"/>
      <c r="CJ45" s="10"/>
      <c r="CK45" s="24"/>
      <c r="CL45" s="10"/>
      <c r="CM45" s="9">
        <v>4000</v>
      </c>
      <c r="CN45" s="10"/>
      <c r="CO45" s="24"/>
      <c r="CP45" s="10"/>
      <c r="CQ45" s="24"/>
      <c r="CR45" s="10"/>
      <c r="CS45" s="24"/>
      <c r="CT45" s="10"/>
      <c r="CU45" s="24"/>
      <c r="CV45" s="10"/>
      <c r="CW45" s="24"/>
      <c r="CX45" s="10"/>
      <c r="CY45" s="24"/>
      <c r="CZ45" s="10"/>
      <c r="DA45" s="24"/>
      <c r="DB45" s="10"/>
      <c r="DC45" s="24"/>
      <c r="DD45" s="10"/>
      <c r="DE45" s="24"/>
      <c r="DF45" s="10"/>
      <c r="DG45" s="24"/>
      <c r="DH45" s="10"/>
      <c r="DI45" s="24"/>
      <c r="DJ45" s="10"/>
      <c r="DK45" s="24"/>
      <c r="DL45" s="10"/>
      <c r="DM45" s="9"/>
      <c r="DN45" s="10"/>
      <c r="DO45" s="9"/>
      <c r="DP45" s="10"/>
      <c r="DQ45" s="9"/>
      <c r="DR45" s="10"/>
      <c r="DS45" s="9"/>
      <c r="DT45" s="10"/>
      <c r="DU45" s="9"/>
      <c r="DV45" s="10"/>
      <c r="DW45" s="9"/>
      <c r="DX45" s="10"/>
      <c r="DY45" s="9"/>
      <c r="DZ45" s="10"/>
      <c r="EA45" s="24"/>
      <c r="EB45" s="10"/>
      <c r="EC45" s="24"/>
      <c r="ED45" s="10"/>
      <c r="EE45" s="24"/>
      <c r="EF45" s="10"/>
      <c r="EG45" s="24"/>
      <c r="EH45" s="10"/>
      <c r="EI45" s="24"/>
      <c r="EJ45" s="10"/>
      <c r="EK45" s="24"/>
      <c r="EL45" s="10"/>
      <c r="EM45" s="9"/>
      <c r="EN45" s="10"/>
      <c r="EO45" s="9"/>
      <c r="EP45" s="10"/>
      <c r="EQ45" s="9"/>
      <c r="ER45" s="10"/>
      <c r="ES45" s="24"/>
      <c r="ET45" s="10"/>
      <c r="EU45" s="24"/>
      <c r="EV45" s="10"/>
      <c r="EW45" s="24"/>
      <c r="EX45" s="10"/>
      <c r="EY45" s="24"/>
      <c r="EZ45" s="10"/>
      <c r="FA45" s="24"/>
      <c r="FB45" s="10"/>
      <c r="FC45" s="24"/>
      <c r="FD45" s="10"/>
      <c r="FE45" s="24"/>
      <c r="FF45" s="10"/>
      <c r="FG45" s="24"/>
      <c r="FH45" s="10"/>
      <c r="FI45" s="24"/>
      <c r="FJ45" s="10"/>
      <c r="FK45" s="24">
        <v>3356.34</v>
      </c>
      <c r="FL45" s="10"/>
      <c r="FM45" s="24"/>
      <c r="FN45" s="10"/>
      <c r="FO45" s="24"/>
      <c r="FP45" s="10"/>
      <c r="FQ45" s="24"/>
      <c r="FR45" s="10"/>
      <c r="FS45" s="24"/>
      <c r="FT45" s="10"/>
      <c r="FU45" s="24"/>
      <c r="FV45" s="10"/>
    </row>
    <row r="46" spans="1:178" x14ac:dyDescent="0.25">
      <c r="A46" s="84">
        <f t="shared" si="8"/>
        <v>4838</v>
      </c>
      <c r="B46" s="3">
        <f t="shared" si="9"/>
        <v>4838</v>
      </c>
      <c r="C46" s="97">
        <f t="shared" ref="C46:C70" si="11">+A46/$A$138</f>
        <v>8.9677132221550469E-4</v>
      </c>
      <c r="D46" s="97">
        <f t="shared" si="10"/>
        <v>1.3969914481109693E-3</v>
      </c>
      <c r="E46" s="94">
        <v>6339</v>
      </c>
      <c r="F46" s="69" t="s">
        <v>65</v>
      </c>
      <c r="G46" s="13" t="s">
        <v>160</v>
      </c>
      <c r="H46" s="69"/>
      <c r="I46" s="22"/>
      <c r="J46" s="4"/>
      <c r="K46" s="3"/>
      <c r="L46" s="4"/>
      <c r="M46" s="3"/>
      <c r="N46" s="4"/>
      <c r="O46" s="3"/>
      <c r="P46" s="4"/>
      <c r="Q46" s="22"/>
      <c r="R46" s="4"/>
      <c r="S46" s="22"/>
      <c r="T46" s="4"/>
      <c r="U46" s="3"/>
      <c r="V46" s="4"/>
      <c r="W46" s="14"/>
      <c r="X46" s="4"/>
      <c r="Y46" s="3"/>
      <c r="Z46" s="4"/>
      <c r="AA46" s="3"/>
      <c r="AB46" s="4"/>
      <c r="AC46" s="3"/>
      <c r="AD46" s="4"/>
      <c r="AE46" s="50"/>
      <c r="AF46" s="51"/>
      <c r="AG46" s="3"/>
      <c r="AH46" s="4"/>
      <c r="AI46" s="3"/>
      <c r="AJ46" s="4"/>
      <c r="AK46" s="3"/>
      <c r="AL46" s="4"/>
      <c r="AM46" s="3"/>
      <c r="AN46" s="4"/>
      <c r="AO46" s="3"/>
      <c r="AP46" s="4"/>
      <c r="AQ46" s="3"/>
      <c r="AR46" s="4"/>
      <c r="AS46" s="3"/>
      <c r="AT46" s="55"/>
      <c r="AU46" s="3"/>
      <c r="AV46" s="4"/>
      <c r="AW46" s="3"/>
      <c r="AX46" s="4"/>
      <c r="AY46" s="3"/>
      <c r="AZ46" s="4"/>
      <c r="BA46" s="3"/>
      <c r="BB46" s="4"/>
      <c r="BC46" s="3"/>
      <c r="BD46" s="4"/>
      <c r="BE46" s="3"/>
      <c r="BF46" s="4"/>
      <c r="BG46" s="3"/>
      <c r="BH46" s="4"/>
      <c r="BI46" s="3"/>
      <c r="BJ46" s="4"/>
      <c r="BK46" s="3"/>
      <c r="BL46" s="4"/>
      <c r="BM46" s="3"/>
      <c r="BN46" s="4"/>
      <c r="BO46" s="3"/>
      <c r="BP46" s="4"/>
      <c r="BQ46" s="3"/>
      <c r="BR46" s="4"/>
      <c r="BS46" s="3"/>
      <c r="BT46" s="4"/>
      <c r="BU46" s="3"/>
      <c r="BV46" s="4"/>
      <c r="BW46" s="3"/>
      <c r="BX46" s="4"/>
      <c r="BY46" s="3"/>
      <c r="BZ46" s="4"/>
      <c r="CA46" s="22"/>
      <c r="CB46" s="4"/>
      <c r="CC46" s="22"/>
      <c r="CD46" s="4"/>
      <c r="CE46" s="22"/>
      <c r="CF46" s="4"/>
      <c r="CG46" s="3"/>
      <c r="CH46" s="4"/>
      <c r="CI46" s="3"/>
      <c r="CJ46" s="4"/>
      <c r="CK46" s="22"/>
      <c r="CL46" s="4"/>
      <c r="CM46" s="3"/>
      <c r="CN46" s="4"/>
      <c r="CO46" s="22"/>
      <c r="CP46" s="4"/>
      <c r="CQ46" s="22"/>
      <c r="CR46" s="4"/>
      <c r="CS46" s="22"/>
      <c r="CT46" s="4"/>
      <c r="CU46" s="22"/>
      <c r="CV46" s="4"/>
      <c r="CW46" s="22"/>
      <c r="CX46" s="4"/>
      <c r="CY46" s="22"/>
      <c r="CZ46" s="4"/>
      <c r="DA46" s="22"/>
      <c r="DB46" s="4"/>
      <c r="DC46" s="22"/>
      <c r="DD46" s="4"/>
      <c r="DE46" s="22"/>
      <c r="DF46" s="4"/>
      <c r="DG46" s="22"/>
      <c r="DH46" s="4"/>
      <c r="DI46" s="22"/>
      <c r="DJ46" s="4"/>
      <c r="DK46" s="22"/>
      <c r="DL46" s="4"/>
      <c r="DM46" s="3"/>
      <c r="DN46" s="4"/>
      <c r="DO46" s="3"/>
      <c r="DP46" s="4"/>
      <c r="DQ46" s="3"/>
      <c r="DR46" s="4"/>
      <c r="DS46" s="3"/>
      <c r="DT46" s="4"/>
      <c r="DU46" s="3"/>
      <c r="DV46" s="4"/>
      <c r="DW46" s="3"/>
      <c r="DX46" s="4"/>
      <c r="DY46" s="3"/>
      <c r="DZ46" s="4"/>
      <c r="EA46" s="22"/>
      <c r="EB46" s="4"/>
      <c r="EC46" s="22">
        <v>1254.5</v>
      </c>
      <c r="ED46" s="4"/>
      <c r="EE46" s="22">
        <v>754</v>
      </c>
      <c r="EF46" s="4"/>
      <c r="EG46" s="22"/>
      <c r="EH46" s="4"/>
      <c r="EI46" s="22">
        <v>1254.5</v>
      </c>
      <c r="EJ46" s="4"/>
      <c r="EK46" s="22"/>
      <c r="EL46" s="4"/>
      <c r="EM46" s="3"/>
      <c r="EN46" s="4"/>
      <c r="EO46" s="3"/>
      <c r="EP46" s="4"/>
      <c r="EQ46" s="3"/>
      <c r="ER46" s="4"/>
      <c r="ES46" s="22">
        <v>126</v>
      </c>
      <c r="ET46" s="4"/>
      <c r="EU46" s="22"/>
      <c r="EV46" s="4"/>
      <c r="EW46" s="22"/>
      <c r="EX46" s="4"/>
      <c r="EY46" s="22">
        <v>1102.5</v>
      </c>
      <c r="EZ46" s="4"/>
      <c r="FA46" s="22"/>
      <c r="FB46" s="4"/>
      <c r="FC46" s="22">
        <v>157.5</v>
      </c>
      <c r="FD46" s="4"/>
      <c r="FE46" s="22">
        <v>189</v>
      </c>
      <c r="FF46" s="4"/>
      <c r="FG46" s="22"/>
      <c r="FH46" s="4"/>
      <c r="FI46" s="22"/>
      <c r="FJ46" s="4"/>
      <c r="FK46" s="22"/>
      <c r="FL46" s="4"/>
      <c r="FM46" s="22"/>
      <c r="FN46" s="4"/>
      <c r="FO46" s="22"/>
      <c r="FP46" s="4"/>
      <c r="FQ46" s="22"/>
      <c r="FR46" s="4"/>
      <c r="FS46" s="22"/>
      <c r="FT46" s="4"/>
      <c r="FU46" s="22"/>
      <c r="FV46" s="4"/>
    </row>
    <row r="47" spans="1:178" x14ac:dyDescent="0.25">
      <c r="A47" s="84">
        <f t="shared" si="8"/>
        <v>162629.37</v>
      </c>
      <c r="B47" s="3">
        <f t="shared" si="9"/>
        <v>94117.31</v>
      </c>
      <c r="C47" s="97">
        <f t="shared" si="11"/>
        <v>3.014496799627419E-2</v>
      </c>
      <c r="D47" s="97">
        <f t="shared" si="10"/>
        <v>2.7176741874578133E-2</v>
      </c>
      <c r="E47" s="94">
        <v>6340</v>
      </c>
      <c r="F47" s="69" t="s">
        <v>65</v>
      </c>
      <c r="G47" s="13" t="s">
        <v>17</v>
      </c>
      <c r="H47" s="69"/>
      <c r="I47" s="22"/>
      <c r="J47" s="4"/>
      <c r="K47" s="3">
        <v>6115.34</v>
      </c>
      <c r="L47" s="4"/>
      <c r="M47" s="3">
        <v>2172.5</v>
      </c>
      <c r="N47" s="4"/>
      <c r="O47" s="3">
        <v>3396</v>
      </c>
      <c r="P47" s="4"/>
      <c r="Q47" s="22"/>
      <c r="R47" s="4"/>
      <c r="S47" s="22"/>
      <c r="T47" s="4"/>
      <c r="U47" s="3">
        <v>7715</v>
      </c>
      <c r="V47" s="4"/>
      <c r="W47" s="14">
        <v>5692.5</v>
      </c>
      <c r="X47" s="4"/>
      <c r="Y47" s="3">
        <v>3182.5</v>
      </c>
      <c r="Z47" s="4"/>
      <c r="AA47" s="3">
        <v>2487.5</v>
      </c>
      <c r="AB47" s="4"/>
      <c r="AC47" s="3">
        <v>6340.72</v>
      </c>
      <c r="AD47" s="4"/>
      <c r="AE47" s="50"/>
      <c r="AF47" s="51" t="s">
        <v>118</v>
      </c>
      <c r="AG47" s="3">
        <v>21102.5</v>
      </c>
      <c r="AH47" s="4"/>
      <c r="AI47" s="3"/>
      <c r="AJ47" s="4"/>
      <c r="AK47" s="3">
        <v>10307.5</v>
      </c>
      <c r="AL47" s="4"/>
      <c r="AM47" s="3"/>
      <c r="AN47" s="4"/>
      <c r="AO47" s="3"/>
      <c r="AP47" s="4"/>
      <c r="AQ47" s="3"/>
      <c r="AR47" s="4"/>
      <c r="AS47" s="3">
        <v>127</v>
      </c>
      <c r="AT47" s="55"/>
      <c r="AU47" s="3">
        <v>5630</v>
      </c>
      <c r="AV47" s="4"/>
      <c r="AW47" s="3">
        <v>510</v>
      </c>
      <c r="AX47" s="4"/>
      <c r="AY47" s="3">
        <v>1697</v>
      </c>
      <c r="AZ47" s="4"/>
      <c r="BA47" s="3">
        <v>30</v>
      </c>
      <c r="BB47" s="4"/>
      <c r="BC47" s="3">
        <v>5398.03</v>
      </c>
      <c r="BD47" s="4"/>
      <c r="BE47" s="3">
        <v>39.799999999999997</v>
      </c>
      <c r="BF47" s="4"/>
      <c r="BG47" s="3">
        <v>5976</v>
      </c>
      <c r="BH47" s="4"/>
      <c r="BI47" s="3">
        <v>2927.5</v>
      </c>
      <c r="BJ47" s="4"/>
      <c r="BK47" s="3">
        <v>7026.48</v>
      </c>
      <c r="BL47" s="4"/>
      <c r="BM47" s="3">
        <v>2890</v>
      </c>
      <c r="BN47" s="4"/>
      <c r="BO47" s="3">
        <v>2850</v>
      </c>
      <c r="BP47" s="4"/>
      <c r="BQ47" s="3">
        <v>4174.5</v>
      </c>
      <c r="BR47" s="4"/>
      <c r="BS47" s="3"/>
      <c r="BT47" s="4"/>
      <c r="BU47" s="3">
        <v>4522.5</v>
      </c>
      <c r="BV47" s="4"/>
      <c r="BW47" s="3"/>
      <c r="BX47" s="4"/>
      <c r="BY47" s="3">
        <v>1955</v>
      </c>
      <c r="BZ47" s="4"/>
      <c r="CA47" s="22"/>
      <c r="CB47" s="4"/>
      <c r="CC47" s="22"/>
      <c r="CD47" s="4"/>
      <c r="CE47" s="22"/>
      <c r="CF47" s="4"/>
      <c r="CG47" s="3">
        <v>640</v>
      </c>
      <c r="CH47" s="4"/>
      <c r="CI47" s="3">
        <v>595</v>
      </c>
      <c r="CJ47" s="4"/>
      <c r="CK47" s="22"/>
      <c r="CL47" s="4"/>
      <c r="CM47" s="3">
        <v>189</v>
      </c>
      <c r="CN47" s="4"/>
      <c r="CO47" s="22">
        <v>731</v>
      </c>
      <c r="CP47" s="4"/>
      <c r="CQ47" s="22"/>
      <c r="CR47" s="4"/>
      <c r="CS47" s="22"/>
      <c r="CT47" s="4"/>
      <c r="CU47" s="22"/>
      <c r="CV47" s="4"/>
      <c r="CW47" s="22"/>
      <c r="CX47" s="4"/>
      <c r="CY47" s="22"/>
      <c r="CZ47" s="4"/>
      <c r="DA47" s="22"/>
      <c r="DB47" s="4"/>
      <c r="DC47" s="22"/>
      <c r="DD47" s="4"/>
      <c r="DE47" s="22"/>
      <c r="DF47" s="4"/>
      <c r="DG47" s="22"/>
      <c r="DH47" s="4"/>
      <c r="DI47" s="22"/>
      <c r="DJ47" s="4"/>
      <c r="DK47" s="22"/>
      <c r="DL47" s="4"/>
      <c r="DM47" s="3">
        <v>-6190</v>
      </c>
      <c r="DN47" s="4"/>
      <c r="DO47" s="3"/>
      <c r="DP47" s="4"/>
      <c r="DQ47" s="3">
        <v>11153</v>
      </c>
      <c r="DR47" s="4"/>
      <c r="DS47" s="3"/>
      <c r="DT47" s="4"/>
      <c r="DU47" s="3"/>
      <c r="DV47" s="4"/>
      <c r="DW47" s="3"/>
      <c r="DX47" s="4"/>
      <c r="DY47" s="3"/>
      <c r="DZ47" s="4"/>
      <c r="EA47" s="22">
        <v>150</v>
      </c>
      <c r="EB47" s="4"/>
      <c r="EC47" s="22">
        <v>5431</v>
      </c>
      <c r="ED47" s="4"/>
      <c r="EE47" s="22"/>
      <c r="EF47" s="4"/>
      <c r="EG47" s="22">
        <v>150</v>
      </c>
      <c r="EH47" s="4"/>
      <c r="EI47" s="22">
        <v>5431</v>
      </c>
      <c r="EJ47" s="4"/>
      <c r="EK47" s="22"/>
      <c r="EL47" s="4"/>
      <c r="EM47" s="3"/>
      <c r="EN47" s="4"/>
      <c r="EO47" s="3"/>
      <c r="EP47" s="4"/>
      <c r="EQ47" s="3"/>
      <c r="ER47" s="4"/>
      <c r="ES47" s="22">
        <v>3452</v>
      </c>
      <c r="ET47" s="4"/>
      <c r="EU47" s="22"/>
      <c r="EV47" s="4"/>
      <c r="EW47" s="22"/>
      <c r="EX47" s="4"/>
      <c r="EY47" s="22">
        <v>3317</v>
      </c>
      <c r="EZ47" s="4"/>
      <c r="FA47" s="22"/>
      <c r="FB47" s="4"/>
      <c r="FC47" s="22">
        <v>3122.5</v>
      </c>
      <c r="FD47" s="4"/>
      <c r="FE47" s="22">
        <v>2611</v>
      </c>
      <c r="FF47" s="4"/>
      <c r="FG47" s="22">
        <v>400</v>
      </c>
      <c r="FH47" s="4"/>
      <c r="FI47" s="22">
        <v>17181</v>
      </c>
      <c r="FJ47" s="4"/>
      <c r="FK47" s="22"/>
      <c r="FL47" s="4"/>
      <c r="FM47" s="22"/>
      <c r="FN47" s="4"/>
      <c r="FO47" s="22"/>
      <c r="FP47" s="4"/>
      <c r="FQ47" s="22"/>
      <c r="FR47" s="4"/>
      <c r="FS47" s="22"/>
      <c r="FT47" s="4"/>
      <c r="FU47" s="22"/>
      <c r="FV47" s="4"/>
    </row>
    <row r="48" spans="1:178" x14ac:dyDescent="0.25">
      <c r="A48" s="84">
        <f t="shared" si="8"/>
        <v>127</v>
      </c>
      <c r="B48" s="3">
        <f t="shared" si="9"/>
        <v>24</v>
      </c>
      <c r="C48" s="97">
        <f t="shared" si="11"/>
        <v>2.3540710607972115E-5</v>
      </c>
      <c r="D48" s="97">
        <f t="shared" si="10"/>
        <v>6.9300939964165485E-6</v>
      </c>
      <c r="E48" s="94">
        <v>6393</v>
      </c>
      <c r="F48" s="69" t="s">
        <v>65</v>
      </c>
      <c r="G48" s="13" t="s">
        <v>18</v>
      </c>
      <c r="H48" s="69"/>
      <c r="I48" s="22">
        <v>27</v>
      </c>
      <c r="J48" s="4"/>
      <c r="K48" s="3"/>
      <c r="L48" s="4"/>
      <c r="M48" s="3"/>
      <c r="N48" s="4"/>
      <c r="O48" s="3"/>
      <c r="P48" s="4"/>
      <c r="Q48" s="22"/>
      <c r="R48" s="4"/>
      <c r="S48" s="22"/>
      <c r="T48" s="4"/>
      <c r="U48" s="3">
        <v>76</v>
      </c>
      <c r="V48" s="4"/>
      <c r="W48" s="14">
        <v>0</v>
      </c>
      <c r="X48" s="4"/>
      <c r="Y48" s="3">
        <v>0</v>
      </c>
      <c r="Z48" s="4"/>
      <c r="AA48" s="3">
        <v>0</v>
      </c>
      <c r="AB48" s="4"/>
      <c r="AC48" s="3">
        <v>0</v>
      </c>
      <c r="AD48" s="4"/>
      <c r="AE48" s="50"/>
      <c r="AF48" s="51" t="s">
        <v>119</v>
      </c>
      <c r="AG48" s="3"/>
      <c r="AH48" s="4"/>
      <c r="AI48" s="3"/>
      <c r="AJ48" s="4"/>
      <c r="AK48" s="3"/>
      <c r="AL48" s="4"/>
      <c r="AM48" s="3"/>
      <c r="AN48" s="4"/>
      <c r="AO48" s="3"/>
      <c r="AP48" s="4"/>
      <c r="AQ48" s="3"/>
      <c r="AR48" s="4"/>
      <c r="AS48" s="3"/>
      <c r="AT48" s="55"/>
      <c r="AU48" s="3"/>
      <c r="AV48" s="4"/>
      <c r="AW48" s="3"/>
      <c r="AX48" s="4"/>
      <c r="AY48" s="3"/>
      <c r="AZ48" s="4"/>
      <c r="BA48" s="3"/>
      <c r="BB48" s="4"/>
      <c r="BC48" s="3"/>
      <c r="BD48" s="4"/>
      <c r="BE48" s="3"/>
      <c r="BF48" s="4"/>
      <c r="BG48" s="3">
        <v>24</v>
      </c>
      <c r="BH48" s="4"/>
      <c r="BI48" s="3"/>
      <c r="BJ48" s="4"/>
      <c r="BK48" s="3"/>
      <c r="BL48" s="4"/>
      <c r="BM48" s="3"/>
      <c r="BN48" s="4"/>
      <c r="BO48" s="3"/>
      <c r="BP48" s="4"/>
      <c r="BQ48" s="3"/>
      <c r="BR48" s="4"/>
      <c r="BS48" s="3"/>
      <c r="BT48" s="4"/>
      <c r="BU48" s="3"/>
      <c r="BV48" s="4"/>
      <c r="BW48" s="3"/>
      <c r="BX48" s="4"/>
      <c r="BY48" s="3"/>
      <c r="BZ48" s="4"/>
      <c r="CA48" s="22"/>
      <c r="CB48" s="4"/>
      <c r="CC48" s="22"/>
      <c r="CD48" s="4"/>
      <c r="CE48" s="22"/>
      <c r="CF48" s="4"/>
      <c r="CG48" s="3"/>
      <c r="CH48" s="4"/>
      <c r="CI48" s="3"/>
      <c r="CJ48" s="4"/>
      <c r="CK48" s="22"/>
      <c r="CL48" s="4"/>
      <c r="CM48" s="3"/>
      <c r="CN48" s="4"/>
      <c r="CO48" s="22"/>
      <c r="CP48" s="4"/>
      <c r="CQ48" s="22"/>
      <c r="CR48" s="4"/>
      <c r="CS48" s="22"/>
      <c r="CT48" s="4"/>
      <c r="CU48" s="22"/>
      <c r="CV48" s="4"/>
      <c r="CW48" s="22"/>
      <c r="CX48" s="4"/>
      <c r="CY48" s="22"/>
      <c r="CZ48" s="4"/>
      <c r="DA48" s="22"/>
      <c r="DB48" s="4"/>
      <c r="DC48" s="22"/>
      <c r="DD48" s="4"/>
      <c r="DE48" s="22"/>
      <c r="DF48" s="4"/>
      <c r="DG48" s="22"/>
      <c r="DH48" s="4"/>
      <c r="DI48" s="22"/>
      <c r="DJ48" s="4"/>
      <c r="DK48" s="22"/>
      <c r="DL48" s="4"/>
      <c r="DM48" s="3"/>
      <c r="DN48" s="4"/>
      <c r="DO48" s="3"/>
      <c r="DP48" s="4"/>
      <c r="DQ48" s="3"/>
      <c r="DR48" s="4"/>
      <c r="DS48" s="3"/>
      <c r="DT48" s="4"/>
      <c r="DU48" s="3"/>
      <c r="DV48" s="4"/>
      <c r="DW48" s="3"/>
      <c r="DX48" s="4"/>
      <c r="DY48" s="3"/>
      <c r="DZ48" s="4"/>
      <c r="EA48" s="22"/>
      <c r="EB48" s="4"/>
      <c r="EC48" s="22"/>
      <c r="ED48" s="4"/>
      <c r="EE48" s="22"/>
      <c r="EF48" s="4"/>
      <c r="EG48" s="22"/>
      <c r="EH48" s="4"/>
      <c r="EI48" s="22"/>
      <c r="EJ48" s="4"/>
      <c r="EK48" s="22"/>
      <c r="EL48" s="4"/>
      <c r="EM48" s="3"/>
      <c r="EN48" s="4"/>
      <c r="EO48" s="3"/>
      <c r="EP48" s="4"/>
      <c r="EQ48" s="3"/>
      <c r="ER48" s="4"/>
      <c r="ES48" s="22"/>
      <c r="ET48" s="4"/>
      <c r="EU48" s="22"/>
      <c r="EV48" s="4"/>
      <c r="EW48" s="22"/>
      <c r="EX48" s="4"/>
      <c r="EY48" s="22"/>
      <c r="EZ48" s="4"/>
      <c r="FA48" s="22"/>
      <c r="FB48" s="4"/>
      <c r="FC48" s="22"/>
      <c r="FD48" s="4"/>
      <c r="FE48" s="22"/>
      <c r="FF48" s="4"/>
      <c r="FG48" s="22"/>
      <c r="FH48" s="4"/>
      <c r="FI48" s="22"/>
      <c r="FJ48" s="4"/>
      <c r="FK48" s="22"/>
      <c r="FL48" s="4"/>
      <c r="FM48" s="22"/>
      <c r="FN48" s="4"/>
      <c r="FO48" s="22"/>
      <c r="FP48" s="4"/>
      <c r="FQ48" s="22"/>
      <c r="FR48" s="4"/>
      <c r="FS48" s="22"/>
      <c r="FT48" s="4"/>
      <c r="FU48" s="22"/>
      <c r="FV48" s="4"/>
    </row>
    <row r="49" spans="1:178" x14ac:dyDescent="0.25">
      <c r="A49" s="84">
        <f t="shared" si="8"/>
        <v>101</v>
      </c>
      <c r="B49" s="3">
        <f t="shared" si="9"/>
        <v>0</v>
      </c>
      <c r="C49" s="97">
        <f t="shared" si="11"/>
        <v>1.8721352530749478E-5</v>
      </c>
      <c r="D49" s="97">
        <f t="shared" si="10"/>
        <v>0</v>
      </c>
      <c r="E49" s="94">
        <v>6370</v>
      </c>
      <c r="F49" s="69" t="s">
        <v>65</v>
      </c>
      <c r="G49" s="13" t="s">
        <v>19</v>
      </c>
      <c r="H49" s="69"/>
      <c r="I49" s="22"/>
      <c r="J49" s="4"/>
      <c r="K49" s="3"/>
      <c r="L49" s="4"/>
      <c r="M49" s="3">
        <v>49</v>
      </c>
      <c r="N49" s="4"/>
      <c r="O49" s="3"/>
      <c r="P49" s="4"/>
      <c r="Q49" s="22"/>
      <c r="R49" s="4"/>
      <c r="S49" s="22"/>
      <c r="T49" s="4"/>
      <c r="U49" s="3"/>
      <c r="V49" s="4"/>
      <c r="W49" s="14">
        <v>20</v>
      </c>
      <c r="X49" s="4"/>
      <c r="Y49" s="3">
        <v>0</v>
      </c>
      <c r="Z49" s="4"/>
      <c r="AA49" s="3">
        <v>32</v>
      </c>
      <c r="AB49" s="4"/>
      <c r="AC49" s="3">
        <v>0</v>
      </c>
      <c r="AD49" s="4"/>
      <c r="AE49" s="3"/>
      <c r="AF49" s="22"/>
      <c r="AG49" s="3"/>
      <c r="AH49" s="4"/>
      <c r="AI49" s="3"/>
      <c r="AJ49" s="4"/>
      <c r="AK49" s="3"/>
      <c r="AL49" s="4"/>
      <c r="AM49" s="3"/>
      <c r="AN49" s="4"/>
      <c r="AO49" s="3"/>
      <c r="AP49" s="4"/>
      <c r="AQ49" s="3"/>
      <c r="AR49" s="4"/>
      <c r="AS49" s="3"/>
      <c r="AT49" s="55"/>
      <c r="AU49" s="3"/>
      <c r="AV49" s="4"/>
      <c r="AW49" s="3"/>
      <c r="AX49" s="4"/>
      <c r="AY49" s="3"/>
      <c r="AZ49" s="4"/>
      <c r="BA49" s="3"/>
      <c r="BB49" s="4"/>
      <c r="BC49" s="3"/>
      <c r="BD49" s="4"/>
      <c r="BE49" s="3"/>
      <c r="BF49" s="4"/>
      <c r="BG49" s="3"/>
      <c r="BH49" s="4"/>
      <c r="BI49" s="3"/>
      <c r="BJ49" s="4"/>
      <c r="BK49" s="3"/>
      <c r="BL49" s="4"/>
      <c r="BM49" s="3"/>
      <c r="BN49" s="4"/>
      <c r="BO49" s="3"/>
      <c r="BP49" s="4"/>
      <c r="BQ49" s="3"/>
      <c r="BR49" s="4"/>
      <c r="BS49" s="3"/>
      <c r="BT49" s="4"/>
      <c r="BU49" s="3"/>
      <c r="BV49" s="4"/>
      <c r="BW49" s="3"/>
      <c r="BX49" s="4"/>
      <c r="BY49" s="3"/>
      <c r="BZ49" s="4"/>
      <c r="CA49" s="22"/>
      <c r="CB49" s="4"/>
      <c r="CC49" s="22"/>
      <c r="CD49" s="4"/>
      <c r="CE49" s="22"/>
      <c r="CF49" s="4"/>
      <c r="CG49" s="3"/>
      <c r="CH49" s="4"/>
      <c r="CI49" s="3"/>
      <c r="CJ49" s="4"/>
      <c r="CK49" s="22"/>
      <c r="CL49" s="4"/>
      <c r="CM49" s="3"/>
      <c r="CN49" s="4"/>
      <c r="CO49" s="22"/>
      <c r="CP49" s="4"/>
      <c r="CQ49" s="22"/>
      <c r="CR49" s="4"/>
      <c r="CS49" s="22"/>
      <c r="CT49" s="4"/>
      <c r="CU49" s="22"/>
      <c r="CV49" s="4"/>
      <c r="CW49" s="22"/>
      <c r="CX49" s="4"/>
      <c r="CY49" s="22"/>
      <c r="CZ49" s="4"/>
      <c r="DA49" s="22"/>
      <c r="DB49" s="4"/>
      <c r="DC49" s="22"/>
      <c r="DD49" s="4"/>
      <c r="DE49" s="22"/>
      <c r="DF49" s="4"/>
      <c r="DG49" s="22"/>
      <c r="DH49" s="4"/>
      <c r="DI49" s="22"/>
      <c r="DJ49" s="4"/>
      <c r="DK49" s="22"/>
      <c r="DL49" s="4"/>
      <c r="DM49" s="3"/>
      <c r="DN49" s="4"/>
      <c r="DO49" s="3"/>
      <c r="DP49" s="4"/>
      <c r="DQ49" s="3"/>
      <c r="DR49" s="4"/>
      <c r="DS49" s="3"/>
      <c r="DT49" s="4"/>
      <c r="DU49" s="3"/>
      <c r="DV49" s="4"/>
      <c r="DW49" s="3"/>
      <c r="DX49" s="4"/>
      <c r="DY49" s="3"/>
      <c r="DZ49" s="4"/>
      <c r="EA49" s="22"/>
      <c r="EB49" s="4"/>
      <c r="EC49" s="22"/>
      <c r="ED49" s="4"/>
      <c r="EE49" s="22"/>
      <c r="EF49" s="4"/>
      <c r="EG49" s="22"/>
      <c r="EH49" s="4"/>
      <c r="EI49" s="22"/>
      <c r="EJ49" s="4"/>
      <c r="EK49" s="22"/>
      <c r="EL49" s="4"/>
      <c r="EM49" s="3"/>
      <c r="EN49" s="4"/>
      <c r="EO49" s="3"/>
      <c r="EP49" s="4"/>
      <c r="EQ49" s="3"/>
      <c r="ER49" s="4"/>
      <c r="ES49" s="22"/>
      <c r="ET49" s="4"/>
      <c r="EU49" s="22"/>
      <c r="EV49" s="4"/>
      <c r="EW49" s="22"/>
      <c r="EX49" s="4"/>
      <c r="EY49" s="22"/>
      <c r="EZ49" s="4"/>
      <c r="FA49" s="22"/>
      <c r="FB49" s="4"/>
      <c r="FC49" s="22"/>
      <c r="FD49" s="4"/>
      <c r="FE49" s="22"/>
      <c r="FF49" s="4"/>
      <c r="FG49" s="22"/>
      <c r="FH49" s="4"/>
      <c r="FI49" s="22"/>
      <c r="FJ49" s="4"/>
      <c r="FK49" s="22"/>
      <c r="FL49" s="4"/>
      <c r="FM49" s="22"/>
      <c r="FN49" s="4"/>
      <c r="FO49" s="22"/>
      <c r="FP49" s="4"/>
      <c r="FQ49" s="22"/>
      <c r="FR49" s="4"/>
      <c r="FS49" s="22"/>
      <c r="FT49" s="4"/>
      <c r="FU49" s="22"/>
      <c r="FV49" s="4"/>
    </row>
    <row r="50" spans="1:178" x14ac:dyDescent="0.25">
      <c r="A50" s="84">
        <f t="shared" si="8"/>
        <v>0</v>
      </c>
      <c r="B50" s="3">
        <f t="shared" si="9"/>
        <v>0</v>
      </c>
      <c r="C50" s="97">
        <f t="shared" si="11"/>
        <v>0</v>
      </c>
      <c r="D50" s="97">
        <f t="shared" si="10"/>
        <v>0</v>
      </c>
      <c r="E50" s="94">
        <v>6394</v>
      </c>
      <c r="F50" s="78" t="s">
        <v>65</v>
      </c>
      <c r="G50" s="36" t="s">
        <v>72</v>
      </c>
      <c r="H50" s="69"/>
      <c r="I50" s="22"/>
      <c r="J50" s="4"/>
      <c r="K50" s="3"/>
      <c r="L50" s="4"/>
      <c r="M50" s="3"/>
      <c r="N50" s="4"/>
      <c r="O50" s="3"/>
      <c r="P50" s="4"/>
      <c r="Q50" s="22"/>
      <c r="R50" s="4"/>
      <c r="S50" s="22"/>
      <c r="T50" s="4"/>
      <c r="U50" s="3"/>
      <c r="V50" s="4"/>
      <c r="W50" s="14"/>
      <c r="X50" s="4"/>
      <c r="Y50" s="3"/>
      <c r="Z50" s="4"/>
      <c r="AA50" s="3">
        <v>0</v>
      </c>
      <c r="AB50" s="4"/>
      <c r="AC50" s="3">
        <v>0</v>
      </c>
      <c r="AD50" s="4"/>
      <c r="AE50" s="3"/>
      <c r="AF50" s="22"/>
      <c r="AG50" s="3"/>
      <c r="AH50" s="4"/>
      <c r="AI50" s="3"/>
      <c r="AJ50" s="4"/>
      <c r="AK50" s="3"/>
      <c r="AL50" s="4"/>
      <c r="AM50" s="3"/>
      <c r="AN50" s="4"/>
      <c r="AO50" s="3"/>
      <c r="AP50" s="4"/>
      <c r="AQ50" s="3"/>
      <c r="AR50" s="4"/>
      <c r="AS50" s="3"/>
      <c r="AT50" s="55"/>
      <c r="AU50" s="3"/>
      <c r="AV50" s="4"/>
      <c r="AW50" s="3"/>
      <c r="AX50" s="4"/>
      <c r="AY50" s="3"/>
      <c r="AZ50" s="4"/>
      <c r="BA50" s="3"/>
      <c r="BB50" s="4"/>
      <c r="BC50" s="3"/>
      <c r="BD50" s="4"/>
      <c r="BE50" s="3"/>
      <c r="BF50" s="4"/>
      <c r="BG50" s="3"/>
      <c r="BH50" s="4"/>
      <c r="BI50" s="3"/>
      <c r="BJ50" s="4"/>
      <c r="BK50" s="3"/>
      <c r="BL50" s="4"/>
      <c r="BM50" s="3"/>
      <c r="BN50" s="4"/>
      <c r="BO50" s="3"/>
      <c r="BP50" s="4"/>
      <c r="BQ50" s="3"/>
      <c r="BR50" s="4"/>
      <c r="BS50" s="3"/>
      <c r="BT50" s="4"/>
      <c r="BU50" s="3"/>
      <c r="BV50" s="4"/>
      <c r="BW50" s="3"/>
      <c r="BX50" s="4"/>
      <c r="BY50" s="3"/>
      <c r="BZ50" s="4"/>
      <c r="CA50" s="22"/>
      <c r="CB50" s="4"/>
      <c r="CC50" s="22"/>
      <c r="CD50" s="4"/>
      <c r="CE50" s="22"/>
      <c r="CF50" s="4"/>
      <c r="CG50" s="3"/>
      <c r="CH50" s="4"/>
      <c r="CI50" s="3"/>
      <c r="CJ50" s="4"/>
      <c r="CK50" s="22"/>
      <c r="CL50" s="4"/>
      <c r="CM50" s="3"/>
      <c r="CN50" s="4"/>
      <c r="CO50" s="22"/>
      <c r="CP50" s="4"/>
      <c r="CQ50" s="22"/>
      <c r="CR50" s="4"/>
      <c r="CS50" s="22"/>
      <c r="CT50" s="4"/>
      <c r="CU50" s="22"/>
      <c r="CV50" s="4"/>
      <c r="CW50" s="22"/>
      <c r="CX50" s="4"/>
      <c r="CY50" s="22"/>
      <c r="CZ50" s="4"/>
      <c r="DA50" s="22"/>
      <c r="DB50" s="4"/>
      <c r="DC50" s="22"/>
      <c r="DD50" s="4"/>
      <c r="DE50" s="22"/>
      <c r="DF50" s="4"/>
      <c r="DG50" s="22"/>
      <c r="DH50" s="4"/>
      <c r="DI50" s="22"/>
      <c r="DJ50" s="4"/>
      <c r="DK50" s="22"/>
      <c r="DL50" s="4"/>
      <c r="DM50" s="3"/>
      <c r="DN50" s="4"/>
      <c r="DO50" s="3"/>
      <c r="DP50" s="4"/>
      <c r="DQ50" s="3"/>
      <c r="DR50" s="4"/>
      <c r="DS50" s="3"/>
      <c r="DT50" s="4"/>
      <c r="DU50" s="3"/>
      <c r="DV50" s="4"/>
      <c r="DW50" s="3"/>
      <c r="DX50" s="4"/>
      <c r="DY50" s="3"/>
      <c r="DZ50" s="4"/>
      <c r="EA50" s="22"/>
      <c r="EB50" s="4"/>
      <c r="EC50" s="22"/>
      <c r="ED50" s="4"/>
      <c r="EE50" s="22"/>
      <c r="EF50" s="4"/>
      <c r="EG50" s="22"/>
      <c r="EH50" s="4"/>
      <c r="EI50" s="22"/>
      <c r="EJ50" s="4"/>
      <c r="EK50" s="22"/>
      <c r="EL50" s="4"/>
      <c r="EM50" s="3"/>
      <c r="EN50" s="4"/>
      <c r="EO50" s="3"/>
      <c r="EP50" s="4"/>
      <c r="EQ50" s="3"/>
      <c r="ER50" s="4"/>
      <c r="ES50" s="22"/>
      <c r="ET50" s="4"/>
      <c r="EU50" s="22"/>
      <c r="EV50" s="4"/>
      <c r="EW50" s="22"/>
      <c r="EX50" s="4"/>
      <c r="EY50" s="22"/>
      <c r="EZ50" s="4"/>
      <c r="FA50" s="22"/>
      <c r="FB50" s="4"/>
      <c r="FC50" s="22"/>
      <c r="FD50" s="4"/>
      <c r="FE50" s="22"/>
      <c r="FF50" s="4"/>
      <c r="FG50" s="22"/>
      <c r="FH50" s="4"/>
      <c r="FI50" s="22"/>
      <c r="FJ50" s="4"/>
      <c r="FK50" s="22"/>
      <c r="FL50" s="4"/>
      <c r="FM50" s="22"/>
      <c r="FN50" s="4"/>
      <c r="FO50" s="22"/>
      <c r="FP50" s="4"/>
      <c r="FQ50" s="22"/>
      <c r="FR50" s="4"/>
      <c r="FS50" s="22"/>
      <c r="FT50" s="4"/>
      <c r="FU50" s="22"/>
      <c r="FV50" s="4"/>
    </row>
    <row r="51" spans="1:178" x14ac:dyDescent="0.25">
      <c r="A51" s="84">
        <f t="shared" si="8"/>
        <v>941.78</v>
      </c>
      <c r="B51" s="3">
        <f t="shared" si="9"/>
        <v>245</v>
      </c>
      <c r="C51" s="97">
        <f t="shared" si="11"/>
        <v>1.7456827115256676E-4</v>
      </c>
      <c r="D51" s="97">
        <f t="shared" si="10"/>
        <v>7.0744709546752271E-5</v>
      </c>
      <c r="E51" s="94">
        <v>6395</v>
      </c>
      <c r="F51" s="78" t="s">
        <v>65</v>
      </c>
      <c r="G51" s="36" t="s">
        <v>73</v>
      </c>
      <c r="H51" s="69"/>
      <c r="I51" s="22"/>
      <c r="J51" s="4"/>
      <c r="K51" s="3"/>
      <c r="L51" s="4"/>
      <c r="M51" s="3"/>
      <c r="N51" s="4"/>
      <c r="O51" s="3"/>
      <c r="P51" s="4"/>
      <c r="Q51" s="22"/>
      <c r="R51" s="4"/>
      <c r="S51" s="22"/>
      <c r="T51" s="4"/>
      <c r="U51" s="3"/>
      <c r="V51" s="4"/>
      <c r="W51" s="14"/>
      <c r="X51" s="4"/>
      <c r="Y51" s="3"/>
      <c r="Z51" s="4"/>
      <c r="AA51" s="3">
        <v>0</v>
      </c>
      <c r="AB51" s="4"/>
      <c r="AC51" s="3">
        <v>0</v>
      </c>
      <c r="AD51" s="4"/>
      <c r="AE51" s="3"/>
      <c r="AF51" s="22"/>
      <c r="AG51" s="3"/>
      <c r="AH51" s="4"/>
      <c r="AI51" s="3"/>
      <c r="AJ51" s="4"/>
      <c r="AK51" s="3"/>
      <c r="AL51" s="4"/>
      <c r="AM51" s="3"/>
      <c r="AN51" s="4"/>
      <c r="AO51" s="3">
        <v>696.78</v>
      </c>
      <c r="AP51" s="4"/>
      <c r="AQ51" s="3"/>
      <c r="AR51" s="4"/>
      <c r="AS51" s="3"/>
      <c r="AT51" s="55"/>
      <c r="AU51" s="3"/>
      <c r="AV51" s="4"/>
      <c r="AW51" s="3"/>
      <c r="AX51" s="4"/>
      <c r="AY51" s="3"/>
      <c r="AZ51" s="4"/>
      <c r="BA51" s="3"/>
      <c r="BB51" s="4"/>
      <c r="BC51" s="3"/>
      <c r="BD51" s="4"/>
      <c r="BE51" s="3"/>
      <c r="BF51" s="4"/>
      <c r="BG51" s="3"/>
      <c r="BH51" s="4"/>
      <c r="BI51" s="3"/>
      <c r="BJ51" s="4"/>
      <c r="BK51" s="3"/>
      <c r="BL51" s="4"/>
      <c r="BM51" s="3"/>
      <c r="BN51" s="4"/>
      <c r="BO51" s="3"/>
      <c r="BP51" s="4"/>
      <c r="BQ51" s="3"/>
      <c r="BR51" s="4"/>
      <c r="BS51" s="3"/>
      <c r="BT51" s="4"/>
      <c r="BU51" s="3"/>
      <c r="BV51" s="4"/>
      <c r="BW51" s="3"/>
      <c r="BX51" s="4"/>
      <c r="BY51" s="3"/>
      <c r="BZ51" s="4"/>
      <c r="CA51" s="22"/>
      <c r="CB51" s="4"/>
      <c r="CC51" s="22"/>
      <c r="CD51" s="4"/>
      <c r="CE51" s="22"/>
      <c r="CF51" s="4"/>
      <c r="CG51" s="3"/>
      <c r="CH51" s="4"/>
      <c r="CI51" s="3"/>
      <c r="CJ51" s="4"/>
      <c r="CK51" s="22"/>
      <c r="CL51" s="4"/>
      <c r="CM51" s="3"/>
      <c r="CN51" s="4"/>
      <c r="CO51" s="22"/>
      <c r="CP51" s="4"/>
      <c r="CQ51" s="22"/>
      <c r="CR51" s="4"/>
      <c r="CS51" s="22"/>
      <c r="CT51" s="4"/>
      <c r="CU51" s="22"/>
      <c r="CV51" s="4"/>
      <c r="CW51" s="22"/>
      <c r="CX51" s="4"/>
      <c r="CY51" s="22"/>
      <c r="CZ51" s="4"/>
      <c r="DA51" s="22"/>
      <c r="DB51" s="4"/>
      <c r="DC51" s="22"/>
      <c r="DD51" s="4"/>
      <c r="DE51" s="22"/>
      <c r="DF51" s="4"/>
      <c r="DG51" s="22"/>
      <c r="DH51" s="4"/>
      <c r="DI51" s="22"/>
      <c r="DJ51" s="4"/>
      <c r="DK51" s="22"/>
      <c r="DL51" s="4"/>
      <c r="DM51" s="3"/>
      <c r="DN51" s="4"/>
      <c r="DO51" s="3"/>
      <c r="DP51" s="4"/>
      <c r="DQ51" s="3"/>
      <c r="DR51" s="4"/>
      <c r="DS51" s="3"/>
      <c r="DT51" s="4"/>
      <c r="DU51" s="3"/>
      <c r="DV51" s="4"/>
      <c r="DW51" s="3"/>
      <c r="DX51" s="4"/>
      <c r="DY51" s="3"/>
      <c r="DZ51" s="4"/>
      <c r="EA51" s="22"/>
      <c r="EB51" s="4"/>
      <c r="EC51" s="22"/>
      <c r="ED51" s="4"/>
      <c r="EE51" s="22"/>
      <c r="EF51" s="4"/>
      <c r="EG51" s="22"/>
      <c r="EH51" s="4"/>
      <c r="EI51" s="22"/>
      <c r="EJ51" s="4"/>
      <c r="EK51" s="22"/>
      <c r="EL51" s="4"/>
      <c r="EM51" s="3"/>
      <c r="EN51" s="4"/>
      <c r="EO51" s="3"/>
      <c r="EP51" s="4"/>
      <c r="EQ51" s="3"/>
      <c r="ER51" s="4"/>
      <c r="ES51" s="22"/>
      <c r="ET51" s="4"/>
      <c r="EU51" s="22"/>
      <c r="EV51" s="4"/>
      <c r="EW51" s="22"/>
      <c r="EX51" s="4"/>
      <c r="EY51" s="22"/>
      <c r="EZ51" s="4"/>
      <c r="FA51" s="22"/>
      <c r="FB51" s="4"/>
      <c r="FC51" s="22"/>
      <c r="FD51" s="4"/>
      <c r="FE51" s="22">
        <v>245</v>
      </c>
      <c r="FF51" s="4"/>
      <c r="FG51" s="22"/>
      <c r="FH51" s="4"/>
      <c r="FI51" s="22"/>
      <c r="FJ51" s="4"/>
      <c r="FK51" s="22"/>
      <c r="FL51" s="4"/>
      <c r="FM51" s="22"/>
      <c r="FN51" s="4"/>
      <c r="FO51" s="22"/>
      <c r="FP51" s="4"/>
      <c r="FQ51" s="22"/>
      <c r="FR51" s="4"/>
      <c r="FS51" s="22"/>
      <c r="FT51" s="4"/>
      <c r="FU51" s="22"/>
      <c r="FV51" s="4"/>
    </row>
    <row r="52" spans="1:178" x14ac:dyDescent="0.25">
      <c r="A52" s="84">
        <f t="shared" si="8"/>
        <v>30997.350000000002</v>
      </c>
      <c r="B52" s="3">
        <f t="shared" si="9"/>
        <v>21575.600000000002</v>
      </c>
      <c r="C52" s="97">
        <f t="shared" si="11"/>
        <v>5.7456665036537367E-3</v>
      </c>
      <c r="D52" s="97">
        <f t="shared" si="10"/>
        <v>6.2300390012118715E-3</v>
      </c>
      <c r="E52" s="94">
        <v>6398</v>
      </c>
      <c r="F52" s="69" t="s">
        <v>65</v>
      </c>
      <c r="G52" s="13" t="s">
        <v>20</v>
      </c>
      <c r="H52" s="69"/>
      <c r="I52" s="22"/>
      <c r="J52" s="4"/>
      <c r="K52" s="3"/>
      <c r="L52" s="4"/>
      <c r="M52" s="3">
        <v>4007.09</v>
      </c>
      <c r="N52" s="4"/>
      <c r="O52" s="3"/>
      <c r="P52" s="4"/>
      <c r="Q52" s="22"/>
      <c r="R52" s="4"/>
      <c r="S52" s="22"/>
      <c r="T52" s="4"/>
      <c r="U52" s="3">
        <v>60</v>
      </c>
      <c r="V52" s="4"/>
      <c r="W52" s="14">
        <v>440</v>
      </c>
      <c r="X52" s="4"/>
      <c r="Y52" s="3">
        <v>390</v>
      </c>
      <c r="Z52" s="4"/>
      <c r="AA52" s="3">
        <v>390</v>
      </c>
      <c r="AB52" s="4"/>
      <c r="AC52" s="3">
        <v>0</v>
      </c>
      <c r="AD52" s="4"/>
      <c r="AE52" s="3"/>
      <c r="AF52" s="22"/>
      <c r="AG52" s="3">
        <v>40</v>
      </c>
      <c r="AH52" s="4"/>
      <c r="AI52" s="3">
        <v>1679.66</v>
      </c>
      <c r="AJ52" s="4"/>
      <c r="AK52" s="3">
        <v>2065</v>
      </c>
      <c r="AL52" s="4"/>
      <c r="AM52" s="3"/>
      <c r="AN52" s="4"/>
      <c r="AO52" s="3"/>
      <c r="AP52" s="4"/>
      <c r="AQ52" s="3">
        <v>350</v>
      </c>
      <c r="AR52" s="4"/>
      <c r="AS52" s="3">
        <v>-525</v>
      </c>
      <c r="AT52" s="55"/>
      <c r="AU52" s="3">
        <v>206</v>
      </c>
      <c r="AV52" s="4"/>
      <c r="AW52" s="3">
        <v>352.61</v>
      </c>
      <c r="AX52" s="4"/>
      <c r="AY52" s="3"/>
      <c r="AZ52" s="4"/>
      <c r="BA52" s="3">
        <v>1446.04</v>
      </c>
      <c r="BB52" s="4"/>
      <c r="BC52" s="3"/>
      <c r="BD52" s="4"/>
      <c r="BE52" s="3"/>
      <c r="BF52" s="4"/>
      <c r="BG52" s="3">
        <v>100</v>
      </c>
      <c r="BH52" s="4"/>
      <c r="BI52" s="3"/>
      <c r="BJ52" s="4"/>
      <c r="BK52" s="3"/>
      <c r="BL52" s="4"/>
      <c r="BM52" s="3">
        <v>60</v>
      </c>
      <c r="BN52" s="4"/>
      <c r="BO52" s="3">
        <v>410</v>
      </c>
      <c r="BP52" s="4"/>
      <c r="BQ52" s="3"/>
      <c r="BR52" s="4"/>
      <c r="BS52" s="3"/>
      <c r="BT52" s="4"/>
      <c r="BU52" s="3"/>
      <c r="BV52" s="4"/>
      <c r="BW52" s="3">
        <v>60</v>
      </c>
      <c r="BX52" s="4"/>
      <c r="BY52" s="3"/>
      <c r="BZ52" s="4"/>
      <c r="CA52" s="22"/>
      <c r="CB52" s="4"/>
      <c r="CC52" s="22"/>
      <c r="CD52" s="4"/>
      <c r="CE52" s="22"/>
      <c r="CF52" s="4"/>
      <c r="CG52" s="3"/>
      <c r="CH52" s="4"/>
      <c r="CI52" s="3"/>
      <c r="CJ52" s="4"/>
      <c r="CK52" s="22"/>
      <c r="CL52" s="4"/>
      <c r="CM52" s="3"/>
      <c r="CN52" s="4"/>
      <c r="CO52" s="22"/>
      <c r="CP52" s="4"/>
      <c r="CQ52" s="22">
        <v>1310</v>
      </c>
      <c r="CR52" s="4"/>
      <c r="CS52" s="22"/>
      <c r="CT52" s="4"/>
      <c r="CU52" s="22"/>
      <c r="CV52" s="4"/>
      <c r="CW52" s="22"/>
      <c r="CX52" s="4"/>
      <c r="CY52" s="22"/>
      <c r="CZ52" s="4"/>
      <c r="DA52" s="22"/>
      <c r="DB52" s="4"/>
      <c r="DC52" s="22"/>
      <c r="DD52" s="4"/>
      <c r="DE52" s="22"/>
      <c r="DF52" s="4"/>
      <c r="DG52" s="22"/>
      <c r="DH52" s="4"/>
      <c r="DI52" s="22"/>
      <c r="DJ52" s="4"/>
      <c r="DK52" s="22"/>
      <c r="DL52" s="4"/>
      <c r="DM52" s="3"/>
      <c r="DN52" s="4"/>
      <c r="DO52" s="3"/>
      <c r="DP52" s="4"/>
      <c r="DQ52" s="3"/>
      <c r="DR52" s="4"/>
      <c r="DS52" s="3"/>
      <c r="DT52" s="4"/>
      <c r="DU52" s="3"/>
      <c r="DV52" s="4"/>
      <c r="DW52" s="3"/>
      <c r="DX52" s="4"/>
      <c r="DY52" s="3"/>
      <c r="DZ52" s="4"/>
      <c r="EA52" s="22">
        <v>60</v>
      </c>
      <c r="EB52" s="4"/>
      <c r="EC52" s="22">
        <v>5898.5</v>
      </c>
      <c r="ED52" s="4"/>
      <c r="EE52" s="22"/>
      <c r="EF52" s="4"/>
      <c r="EG52" s="22">
        <v>60</v>
      </c>
      <c r="EH52" s="4"/>
      <c r="EI52" s="22">
        <v>5898.5</v>
      </c>
      <c r="EJ52" s="4"/>
      <c r="EK52" s="22"/>
      <c r="EL52" s="4"/>
      <c r="EM52" s="3"/>
      <c r="EN52" s="4"/>
      <c r="EO52" s="3"/>
      <c r="EP52" s="4"/>
      <c r="EQ52" s="3"/>
      <c r="ER52" s="4"/>
      <c r="ES52" s="22"/>
      <c r="ET52" s="4"/>
      <c r="EU52" s="22">
        <v>325</v>
      </c>
      <c r="EV52" s="4"/>
      <c r="EW52" s="22"/>
      <c r="EX52" s="4"/>
      <c r="EY52" s="22"/>
      <c r="EZ52" s="4"/>
      <c r="FA52" s="22"/>
      <c r="FB52" s="4"/>
      <c r="FC52" s="22">
        <v>4300</v>
      </c>
      <c r="FD52" s="4"/>
      <c r="FE52" s="22">
        <v>1113.95</v>
      </c>
      <c r="FF52" s="4"/>
      <c r="FG52" s="22">
        <v>275</v>
      </c>
      <c r="FH52" s="4"/>
      <c r="FI52" s="22">
        <v>225</v>
      </c>
      <c r="FJ52" s="4"/>
      <c r="FK52" s="22"/>
      <c r="FL52" s="4"/>
      <c r="FM52" s="22"/>
      <c r="FN52" s="4"/>
      <c r="FO52" s="22"/>
      <c r="FP52" s="4"/>
      <c r="FQ52" s="22"/>
      <c r="FR52" s="4"/>
      <c r="FS52" s="22"/>
      <c r="FT52" s="4"/>
      <c r="FU52" s="22"/>
      <c r="FV52" s="4"/>
    </row>
    <row r="53" spans="1:178" x14ac:dyDescent="0.25">
      <c r="A53" s="84">
        <f t="shared" si="8"/>
        <v>1237</v>
      </c>
      <c r="B53" s="3">
        <f t="shared" si="9"/>
        <v>512</v>
      </c>
      <c r="C53" s="97">
        <f t="shared" si="11"/>
        <v>2.2929022852016934E-4</v>
      </c>
      <c r="D53" s="97">
        <f t="shared" si="10"/>
        <v>1.4784200525688637E-4</v>
      </c>
      <c r="E53" s="94">
        <v>6400</v>
      </c>
      <c r="F53" s="78" t="s">
        <v>65</v>
      </c>
      <c r="G53" s="36" t="s">
        <v>74</v>
      </c>
      <c r="H53" s="69"/>
      <c r="I53" s="22"/>
      <c r="J53" s="4"/>
      <c r="K53" s="3"/>
      <c r="L53" s="4"/>
      <c r="M53" s="3"/>
      <c r="N53" s="4"/>
      <c r="O53" s="3"/>
      <c r="P53" s="4"/>
      <c r="Q53" s="22"/>
      <c r="R53" s="4"/>
      <c r="S53" s="22"/>
      <c r="T53" s="4"/>
      <c r="U53" s="3"/>
      <c r="V53" s="4"/>
      <c r="W53" s="14"/>
      <c r="X53" s="4"/>
      <c r="Y53" s="3"/>
      <c r="Z53" s="4"/>
      <c r="AA53" s="3">
        <v>725</v>
      </c>
      <c r="AB53" s="4"/>
      <c r="AC53" s="3">
        <v>0</v>
      </c>
      <c r="AD53" s="4"/>
      <c r="AE53" s="3"/>
      <c r="AF53" s="22"/>
      <c r="AG53" s="3"/>
      <c r="AH53" s="4"/>
      <c r="AI53" s="3"/>
      <c r="AJ53" s="4"/>
      <c r="AK53" s="3"/>
      <c r="AL53" s="4"/>
      <c r="AM53" s="3"/>
      <c r="AN53" s="4"/>
      <c r="AO53" s="3"/>
      <c r="AP53" s="4"/>
      <c r="AQ53" s="3"/>
      <c r="AR53" s="4"/>
      <c r="AS53" s="3"/>
      <c r="AT53" s="55"/>
      <c r="AU53" s="3"/>
      <c r="AV53" s="4"/>
      <c r="AW53" s="3"/>
      <c r="AX53" s="4"/>
      <c r="AY53" s="3"/>
      <c r="AZ53" s="4"/>
      <c r="BA53" s="3"/>
      <c r="BB53" s="4"/>
      <c r="BC53" s="3">
        <v>512</v>
      </c>
      <c r="BD53" s="4"/>
      <c r="BE53" s="3"/>
      <c r="BF53" s="4"/>
      <c r="BG53" s="3"/>
      <c r="BH53" s="4"/>
      <c r="BI53" s="3"/>
      <c r="BJ53" s="4"/>
      <c r="BK53" s="3"/>
      <c r="BL53" s="4"/>
      <c r="BM53" s="3"/>
      <c r="BN53" s="4"/>
      <c r="BO53" s="3"/>
      <c r="BP53" s="4"/>
      <c r="BQ53" s="3"/>
      <c r="BR53" s="4"/>
      <c r="BS53" s="3"/>
      <c r="BT53" s="4"/>
      <c r="BU53" s="3"/>
      <c r="BV53" s="4"/>
      <c r="BW53" s="3"/>
      <c r="BX53" s="4"/>
      <c r="BY53" s="3"/>
      <c r="BZ53" s="4"/>
      <c r="CA53" s="22"/>
      <c r="CB53" s="4"/>
      <c r="CC53" s="22"/>
      <c r="CD53" s="4"/>
      <c r="CE53" s="22"/>
      <c r="CF53" s="4"/>
      <c r="CG53" s="3"/>
      <c r="CH53" s="4"/>
      <c r="CI53" s="3"/>
      <c r="CJ53" s="4"/>
      <c r="CK53" s="22"/>
      <c r="CL53" s="4"/>
      <c r="CM53" s="3"/>
      <c r="CN53" s="4"/>
      <c r="CO53" s="22"/>
      <c r="CP53" s="4"/>
      <c r="CQ53" s="22"/>
      <c r="CR53" s="4"/>
      <c r="CS53" s="22"/>
      <c r="CT53" s="4"/>
      <c r="CU53" s="22"/>
      <c r="CV53" s="4"/>
      <c r="CW53" s="22"/>
      <c r="CX53" s="4"/>
      <c r="CY53" s="22"/>
      <c r="CZ53" s="4"/>
      <c r="DA53" s="22"/>
      <c r="DB53" s="4"/>
      <c r="DC53" s="22"/>
      <c r="DD53" s="4"/>
      <c r="DE53" s="22"/>
      <c r="DF53" s="4"/>
      <c r="DG53" s="22"/>
      <c r="DH53" s="4"/>
      <c r="DI53" s="22"/>
      <c r="DJ53" s="4"/>
      <c r="DK53" s="22"/>
      <c r="DL53" s="4"/>
      <c r="DM53" s="3"/>
      <c r="DN53" s="4"/>
      <c r="DO53" s="3"/>
      <c r="DP53" s="4"/>
      <c r="DQ53" s="3"/>
      <c r="DR53" s="4"/>
      <c r="DS53" s="3"/>
      <c r="DT53" s="4"/>
      <c r="DU53" s="3"/>
      <c r="DV53" s="4"/>
      <c r="DW53" s="3"/>
      <c r="DX53" s="4"/>
      <c r="DY53" s="3"/>
      <c r="DZ53" s="4"/>
      <c r="EA53" s="22"/>
      <c r="EB53" s="4"/>
      <c r="EC53" s="22"/>
      <c r="ED53" s="4"/>
      <c r="EE53" s="22"/>
      <c r="EF53" s="4"/>
      <c r="EG53" s="22"/>
      <c r="EH53" s="4"/>
      <c r="EI53" s="22"/>
      <c r="EJ53" s="4"/>
      <c r="EK53" s="22"/>
      <c r="EL53" s="4"/>
      <c r="EM53" s="3"/>
      <c r="EN53" s="4"/>
      <c r="EO53" s="3"/>
      <c r="EP53" s="4"/>
      <c r="EQ53" s="3"/>
      <c r="ER53" s="4"/>
      <c r="ES53" s="22"/>
      <c r="ET53" s="4"/>
      <c r="EU53" s="22"/>
      <c r="EV53" s="4"/>
      <c r="EW53" s="22"/>
      <c r="EX53" s="4"/>
      <c r="EY53" s="22"/>
      <c r="EZ53" s="4"/>
      <c r="FA53" s="22"/>
      <c r="FB53" s="4"/>
      <c r="FC53" s="22"/>
      <c r="FD53" s="4"/>
      <c r="FE53" s="22"/>
      <c r="FF53" s="4"/>
      <c r="FG53" s="22"/>
      <c r="FH53" s="4"/>
      <c r="FI53" s="22"/>
      <c r="FJ53" s="4"/>
      <c r="FK53" s="22"/>
      <c r="FL53" s="4"/>
      <c r="FM53" s="22"/>
      <c r="FN53" s="4"/>
      <c r="FO53" s="22"/>
      <c r="FP53" s="4"/>
      <c r="FQ53" s="22"/>
      <c r="FR53" s="4"/>
      <c r="FS53" s="22"/>
      <c r="FT53" s="4"/>
      <c r="FU53" s="22"/>
      <c r="FV53" s="4"/>
    </row>
    <row r="54" spans="1:178" x14ac:dyDescent="0.25">
      <c r="A54" s="84">
        <f t="shared" si="8"/>
        <v>759.38</v>
      </c>
      <c r="B54" s="3">
        <f t="shared" si="9"/>
        <v>352.25</v>
      </c>
      <c r="C54" s="97">
        <f t="shared" si="11"/>
        <v>1.407586206415895E-4</v>
      </c>
      <c r="D54" s="97">
        <f t="shared" si="10"/>
        <v>1.0171356709323872E-4</v>
      </c>
      <c r="E54" s="94">
        <v>6355</v>
      </c>
      <c r="F54" s="69" t="s">
        <v>65</v>
      </c>
      <c r="G54" s="13" t="s">
        <v>21</v>
      </c>
      <c r="H54" s="69"/>
      <c r="I54" s="22"/>
      <c r="J54" s="4"/>
      <c r="K54" s="3"/>
      <c r="L54" s="4"/>
      <c r="M54" s="3">
        <v>109.39</v>
      </c>
      <c r="N54" s="4"/>
      <c r="O54" s="3"/>
      <c r="P54" s="4"/>
      <c r="Q54" s="22"/>
      <c r="R54" s="4"/>
      <c r="S54" s="22"/>
      <c r="T54" s="4"/>
      <c r="U54" s="3"/>
      <c r="V54" s="4"/>
      <c r="W54" s="14">
        <v>79.92</v>
      </c>
      <c r="X54" s="4"/>
      <c r="Y54" s="3">
        <v>99.9</v>
      </c>
      <c r="Z54" s="4"/>
      <c r="AA54" s="3">
        <v>46.62</v>
      </c>
      <c r="AB54" s="4"/>
      <c r="AC54" s="3">
        <v>4.5999999999999996</v>
      </c>
      <c r="AD54" s="4"/>
      <c r="AE54" s="3"/>
      <c r="AF54" s="22"/>
      <c r="AG54" s="3">
        <v>2.2000000000000002</v>
      </c>
      <c r="AH54" s="4"/>
      <c r="AI54" s="3">
        <v>4.7</v>
      </c>
      <c r="AJ54" s="4"/>
      <c r="AK54" s="3">
        <v>11.3</v>
      </c>
      <c r="AL54" s="4"/>
      <c r="AM54" s="3">
        <v>9</v>
      </c>
      <c r="AN54" s="4"/>
      <c r="AO54" s="3">
        <v>24.6</v>
      </c>
      <c r="AP54" s="4"/>
      <c r="AQ54" s="3">
        <v>14.9</v>
      </c>
      <c r="AR54" s="4"/>
      <c r="AS54" s="3">
        <v>9.4</v>
      </c>
      <c r="AT54" s="55"/>
      <c r="AU54" s="3">
        <v>40.9</v>
      </c>
      <c r="AV54" s="4"/>
      <c r="AW54" s="3">
        <v>4.5999999999999996</v>
      </c>
      <c r="AX54" s="4"/>
      <c r="AY54" s="3">
        <v>19.2</v>
      </c>
      <c r="AZ54" s="4"/>
      <c r="BA54" s="3">
        <v>28.25</v>
      </c>
      <c r="BB54" s="4"/>
      <c r="BC54" s="3">
        <v>3.45</v>
      </c>
      <c r="BD54" s="4"/>
      <c r="BE54" s="3">
        <v>1.1499999999999999</v>
      </c>
      <c r="BF54" s="4"/>
      <c r="BG54" s="3">
        <v>12</v>
      </c>
      <c r="BH54" s="4"/>
      <c r="BI54" s="3">
        <v>21.4</v>
      </c>
      <c r="BJ54" s="4"/>
      <c r="BK54" s="3">
        <v>26.4</v>
      </c>
      <c r="BL54" s="4"/>
      <c r="BM54" s="3">
        <v>2.2999999999999998</v>
      </c>
      <c r="BN54" s="4"/>
      <c r="BO54" s="3">
        <v>15.45</v>
      </c>
      <c r="BP54" s="4"/>
      <c r="BQ54" s="3">
        <v>5.75</v>
      </c>
      <c r="BR54" s="4"/>
      <c r="BS54" s="3">
        <v>19.2</v>
      </c>
      <c r="BT54" s="4"/>
      <c r="BU54" s="3"/>
      <c r="BV54" s="4"/>
      <c r="BW54" s="3">
        <v>12</v>
      </c>
      <c r="BX54" s="4"/>
      <c r="BY54" s="3">
        <v>2.4</v>
      </c>
      <c r="BZ54" s="4"/>
      <c r="CA54" s="22"/>
      <c r="CB54" s="4"/>
      <c r="CC54" s="22"/>
      <c r="CD54" s="4"/>
      <c r="CE54" s="22"/>
      <c r="CF54" s="4"/>
      <c r="CG54" s="3">
        <v>31.1</v>
      </c>
      <c r="CH54" s="4"/>
      <c r="CI54" s="3">
        <v>20</v>
      </c>
      <c r="CJ54" s="4"/>
      <c r="CK54" s="22"/>
      <c r="CL54" s="4"/>
      <c r="CM54" s="3"/>
      <c r="CN54" s="4"/>
      <c r="CO54" s="22">
        <v>14.8</v>
      </c>
      <c r="CP54" s="4"/>
      <c r="CQ54" s="22"/>
      <c r="CR54" s="4"/>
      <c r="CS54" s="22"/>
      <c r="CT54" s="4"/>
      <c r="CU54" s="22"/>
      <c r="CV54" s="4"/>
      <c r="CW54" s="22"/>
      <c r="CX54" s="4"/>
      <c r="CY54" s="22"/>
      <c r="CZ54" s="4"/>
      <c r="DA54" s="22"/>
      <c r="DB54" s="4"/>
      <c r="DC54" s="22"/>
      <c r="DD54" s="4"/>
      <c r="DE54" s="22"/>
      <c r="DF54" s="4"/>
      <c r="DG54" s="22"/>
      <c r="DH54" s="4"/>
      <c r="DI54" s="22"/>
      <c r="DJ54" s="4"/>
      <c r="DK54" s="22"/>
      <c r="DL54" s="4"/>
      <c r="DM54" s="3"/>
      <c r="DN54" s="4"/>
      <c r="DO54" s="3"/>
      <c r="DP54" s="4"/>
      <c r="DQ54" s="3"/>
      <c r="DR54" s="4"/>
      <c r="DS54" s="3"/>
      <c r="DT54" s="4"/>
      <c r="DU54" s="3"/>
      <c r="DV54" s="4"/>
      <c r="DW54" s="3"/>
      <c r="DX54" s="4"/>
      <c r="DY54" s="3"/>
      <c r="DZ54" s="4"/>
      <c r="EA54" s="22"/>
      <c r="EB54" s="4"/>
      <c r="EC54" s="22"/>
      <c r="ED54" s="4"/>
      <c r="EE54" s="22"/>
      <c r="EF54" s="4"/>
      <c r="EG54" s="22"/>
      <c r="EH54" s="4"/>
      <c r="EI54" s="22"/>
      <c r="EJ54" s="4"/>
      <c r="EK54" s="22"/>
      <c r="EL54" s="4"/>
      <c r="EM54" s="3"/>
      <c r="EN54" s="4"/>
      <c r="EO54" s="3"/>
      <c r="EP54" s="4"/>
      <c r="EQ54" s="3"/>
      <c r="ER54" s="4"/>
      <c r="ES54" s="22"/>
      <c r="ET54" s="4"/>
      <c r="EU54" s="22"/>
      <c r="EV54" s="4"/>
      <c r="EW54" s="22">
        <v>37.5</v>
      </c>
      <c r="EX54" s="4"/>
      <c r="EY54" s="22">
        <v>25</v>
      </c>
      <c r="EZ54" s="4"/>
      <c r="FA54" s="22"/>
      <c r="FB54" s="4"/>
      <c r="FC54" s="22"/>
      <c r="FD54" s="4"/>
      <c r="FE54" s="22"/>
      <c r="FF54" s="4"/>
      <c r="FG54" s="22"/>
      <c r="FH54" s="4"/>
      <c r="FI54" s="22"/>
      <c r="FJ54" s="4"/>
      <c r="FK54" s="22"/>
      <c r="FL54" s="4"/>
      <c r="FM54" s="22"/>
      <c r="FN54" s="4"/>
      <c r="FO54" s="22"/>
      <c r="FP54" s="4"/>
      <c r="FQ54" s="22"/>
      <c r="FR54" s="4"/>
      <c r="FS54" s="22"/>
      <c r="FT54" s="4"/>
      <c r="FU54" s="22"/>
      <c r="FV54" s="4"/>
    </row>
    <row r="55" spans="1:178" x14ac:dyDescent="0.25">
      <c r="A55" s="84">
        <f t="shared" si="8"/>
        <v>78.36</v>
      </c>
      <c r="B55" s="3">
        <f t="shared" si="9"/>
        <v>78.36</v>
      </c>
      <c r="C55" s="97">
        <f t="shared" si="11"/>
        <v>1.4524803805044843E-5</v>
      </c>
      <c r="D55" s="97">
        <f t="shared" si="10"/>
        <v>2.2626756898300031E-5</v>
      </c>
      <c r="E55" s="94">
        <v>6318</v>
      </c>
      <c r="F55" s="69" t="s">
        <v>65</v>
      </c>
      <c r="G55" s="36" t="s">
        <v>132</v>
      </c>
      <c r="H55" s="69"/>
      <c r="I55" s="22"/>
      <c r="J55" s="4"/>
      <c r="K55" s="3"/>
      <c r="L55" s="4"/>
      <c r="M55" s="3"/>
      <c r="N55" s="4"/>
      <c r="O55" s="3"/>
      <c r="P55" s="4"/>
      <c r="Q55" s="22"/>
      <c r="R55" s="4"/>
      <c r="S55" s="22"/>
      <c r="T55" s="4"/>
      <c r="U55" s="3"/>
      <c r="V55" s="4"/>
      <c r="W55" s="14"/>
      <c r="X55" s="4"/>
      <c r="Y55" s="3"/>
      <c r="Z55" s="4"/>
      <c r="AA55" s="3"/>
      <c r="AB55" s="4"/>
      <c r="AC55" s="3"/>
      <c r="AD55" s="4"/>
      <c r="AE55" s="3"/>
      <c r="AF55" s="22"/>
      <c r="AG55" s="3"/>
      <c r="AH55" s="4"/>
      <c r="AI55" s="3"/>
      <c r="AJ55" s="4"/>
      <c r="AK55" s="3"/>
      <c r="AL55" s="4"/>
      <c r="AM55" s="3"/>
      <c r="AN55" s="4"/>
      <c r="AO55" s="3"/>
      <c r="AP55" s="4"/>
      <c r="AQ55" s="3"/>
      <c r="AR55" s="4"/>
      <c r="AS55" s="3"/>
      <c r="AT55" s="55"/>
      <c r="AU55" s="3"/>
      <c r="AV55" s="4"/>
      <c r="AW55" s="3"/>
      <c r="AX55" s="4"/>
      <c r="AY55" s="3">
        <v>78.36</v>
      </c>
      <c r="AZ55" s="4"/>
      <c r="BA55" s="3"/>
      <c r="BB55" s="4"/>
      <c r="BC55" s="3"/>
      <c r="BD55" s="4"/>
      <c r="BE55" s="3"/>
      <c r="BF55" s="4"/>
      <c r="BG55" s="3"/>
      <c r="BH55" s="4"/>
      <c r="BI55" s="3"/>
      <c r="BJ55" s="4"/>
      <c r="BK55" s="3"/>
      <c r="BL55" s="4"/>
      <c r="BM55" s="3"/>
      <c r="BN55" s="4"/>
      <c r="BO55" s="3"/>
      <c r="BP55" s="4"/>
      <c r="BQ55" s="3"/>
      <c r="BR55" s="4"/>
      <c r="BS55" s="3"/>
      <c r="BT55" s="4"/>
      <c r="BU55" s="3"/>
      <c r="BV55" s="4"/>
      <c r="BW55" s="3"/>
      <c r="BX55" s="4"/>
      <c r="BY55" s="3"/>
      <c r="BZ55" s="4"/>
      <c r="CA55" s="22"/>
      <c r="CB55" s="4"/>
      <c r="CC55" s="22"/>
      <c r="CD55" s="4"/>
      <c r="CE55" s="22"/>
      <c r="CF55" s="4"/>
      <c r="CG55" s="3"/>
      <c r="CH55" s="4"/>
      <c r="CI55" s="3"/>
      <c r="CJ55" s="4"/>
      <c r="CK55" s="22"/>
      <c r="CL55" s="4"/>
      <c r="CM55" s="3"/>
      <c r="CN55" s="4"/>
      <c r="CO55" s="22"/>
      <c r="CP55" s="4"/>
      <c r="CQ55" s="22"/>
      <c r="CR55" s="4"/>
      <c r="CS55" s="22"/>
      <c r="CT55" s="4"/>
      <c r="CU55" s="22"/>
      <c r="CV55" s="4"/>
      <c r="CW55" s="22"/>
      <c r="CX55" s="4"/>
      <c r="CY55" s="22"/>
      <c r="CZ55" s="4"/>
      <c r="DA55" s="22"/>
      <c r="DB55" s="4"/>
      <c r="DC55" s="22"/>
      <c r="DD55" s="4"/>
      <c r="DE55" s="22"/>
      <c r="DF55" s="4"/>
      <c r="DG55" s="22"/>
      <c r="DH55" s="4"/>
      <c r="DI55" s="22"/>
      <c r="DJ55" s="4"/>
      <c r="DK55" s="22"/>
      <c r="DL55" s="4"/>
      <c r="DM55" s="3"/>
      <c r="DN55" s="4"/>
      <c r="DO55" s="3"/>
      <c r="DP55" s="4"/>
      <c r="DQ55" s="3"/>
      <c r="DR55" s="4"/>
      <c r="DS55" s="3"/>
      <c r="DT55" s="4"/>
      <c r="DU55" s="3"/>
      <c r="DV55" s="4"/>
      <c r="DW55" s="3"/>
      <c r="DX55" s="4"/>
      <c r="DY55" s="3"/>
      <c r="DZ55" s="4"/>
      <c r="EA55" s="22"/>
      <c r="EB55" s="4"/>
      <c r="EC55" s="22"/>
      <c r="ED55" s="4"/>
      <c r="EE55" s="22"/>
      <c r="EF55" s="4"/>
      <c r="EG55" s="22"/>
      <c r="EH55" s="4"/>
      <c r="EI55" s="22"/>
      <c r="EJ55" s="4"/>
      <c r="EK55" s="22"/>
      <c r="EL55" s="4"/>
      <c r="EM55" s="3"/>
      <c r="EN55" s="4"/>
      <c r="EO55" s="3"/>
      <c r="EP55" s="4"/>
      <c r="EQ55" s="3"/>
      <c r="ER55" s="4"/>
      <c r="ES55" s="22"/>
      <c r="ET55" s="4"/>
      <c r="EU55" s="22"/>
      <c r="EV55" s="4"/>
      <c r="EW55" s="22"/>
      <c r="EX55" s="4"/>
      <c r="EY55" s="22"/>
      <c r="EZ55" s="4"/>
      <c r="FA55" s="22"/>
      <c r="FB55" s="4"/>
      <c r="FC55" s="22"/>
      <c r="FD55" s="4"/>
      <c r="FE55" s="22"/>
      <c r="FF55" s="4"/>
      <c r="FG55" s="22"/>
      <c r="FH55" s="4"/>
      <c r="FI55" s="22"/>
      <c r="FJ55" s="4"/>
      <c r="FK55" s="22"/>
      <c r="FL55" s="4"/>
      <c r="FM55" s="22"/>
      <c r="FN55" s="4"/>
      <c r="FO55" s="22"/>
      <c r="FP55" s="4"/>
      <c r="FQ55" s="22"/>
      <c r="FR55" s="4"/>
      <c r="FS55" s="22"/>
      <c r="FT55" s="4"/>
      <c r="FU55" s="22"/>
      <c r="FV55" s="4"/>
    </row>
    <row r="56" spans="1:178" x14ac:dyDescent="0.25">
      <c r="A56" s="84">
        <f t="shared" si="8"/>
        <v>390150</v>
      </c>
      <c r="B56" s="3">
        <f t="shared" si="9"/>
        <v>267570</v>
      </c>
      <c r="C56" s="97">
        <f t="shared" si="11"/>
        <v>7.2318175147246616E-2</v>
      </c>
      <c r="D56" s="97">
        <f t="shared" si="10"/>
        <v>7.7261885442549E-2</v>
      </c>
      <c r="E56" s="94">
        <v>6320</v>
      </c>
      <c r="F56" s="69" t="s">
        <v>65</v>
      </c>
      <c r="G56" s="13" t="s">
        <v>22</v>
      </c>
      <c r="H56" s="69"/>
      <c r="I56" s="22"/>
      <c r="J56" s="4"/>
      <c r="K56" s="3">
        <v>10215</v>
      </c>
      <c r="L56" s="4"/>
      <c r="M56" s="3">
        <v>10215</v>
      </c>
      <c r="N56" s="4"/>
      <c r="O56" s="3">
        <v>10215</v>
      </c>
      <c r="P56" s="4"/>
      <c r="Q56" s="22"/>
      <c r="R56" s="4"/>
      <c r="S56" s="22"/>
      <c r="T56" s="4"/>
      <c r="U56" s="3">
        <v>10215</v>
      </c>
      <c r="V56" s="4"/>
      <c r="W56" s="14">
        <v>10215</v>
      </c>
      <c r="X56" s="4"/>
      <c r="Y56" s="3">
        <v>10215</v>
      </c>
      <c r="Z56" s="4"/>
      <c r="AA56" s="3">
        <v>10215</v>
      </c>
      <c r="AB56" s="4"/>
      <c r="AC56" s="3">
        <v>10215</v>
      </c>
      <c r="AD56" s="4"/>
      <c r="AE56" s="3"/>
      <c r="AF56" s="22"/>
      <c r="AG56" s="3">
        <v>10215</v>
      </c>
      <c r="AH56" s="4"/>
      <c r="AI56" s="3"/>
      <c r="AJ56" s="4"/>
      <c r="AK56" s="3">
        <v>10215</v>
      </c>
      <c r="AL56" s="4"/>
      <c r="AM56" s="3">
        <v>10215</v>
      </c>
      <c r="AN56" s="4"/>
      <c r="AO56" s="3"/>
      <c r="AP56" s="4"/>
      <c r="AQ56" s="3">
        <v>10215</v>
      </c>
      <c r="AR56" s="4"/>
      <c r="AS56" s="3">
        <v>16200</v>
      </c>
      <c r="AT56" s="55"/>
      <c r="AU56" s="3">
        <v>5985</v>
      </c>
      <c r="AV56" s="4"/>
      <c r="AW56" s="3">
        <v>5985</v>
      </c>
      <c r="AX56" s="4"/>
      <c r="AY56" s="3">
        <v>5985</v>
      </c>
      <c r="AZ56" s="4"/>
      <c r="BA56" s="3">
        <v>5985</v>
      </c>
      <c r="BB56" s="4"/>
      <c r="BC56" s="3">
        <v>5985</v>
      </c>
      <c r="BD56" s="4"/>
      <c r="BE56" s="3">
        <v>5985</v>
      </c>
      <c r="BF56" s="4"/>
      <c r="BG56" s="3">
        <v>5985</v>
      </c>
      <c r="BH56" s="4"/>
      <c r="BI56" s="3">
        <v>5985</v>
      </c>
      <c r="BJ56" s="4"/>
      <c r="BK56" s="3">
        <v>5985</v>
      </c>
      <c r="BL56" s="4"/>
      <c r="BM56" s="3">
        <v>5985</v>
      </c>
      <c r="BN56" s="4"/>
      <c r="BO56" s="3">
        <v>5985</v>
      </c>
      <c r="BP56" s="4"/>
      <c r="BQ56" s="3">
        <v>5985</v>
      </c>
      <c r="BR56" s="4"/>
      <c r="BS56" s="3">
        <v>5985</v>
      </c>
      <c r="BT56" s="4"/>
      <c r="BU56" s="3">
        <v>5985</v>
      </c>
      <c r="BV56" s="4"/>
      <c r="BW56" s="3">
        <v>5985</v>
      </c>
      <c r="BX56" s="4"/>
      <c r="BY56" s="3">
        <v>5985</v>
      </c>
      <c r="BZ56" s="4"/>
      <c r="CA56" s="22"/>
      <c r="CB56" s="4"/>
      <c r="CC56" s="22"/>
      <c r="CD56" s="4"/>
      <c r="CE56" s="22"/>
      <c r="CF56" s="4"/>
      <c r="CG56" s="3">
        <v>11970</v>
      </c>
      <c r="CH56" s="4"/>
      <c r="CI56" s="3">
        <v>5985</v>
      </c>
      <c r="CJ56" s="4"/>
      <c r="CK56" s="22"/>
      <c r="CL56" s="4"/>
      <c r="CM56" s="3">
        <v>5985</v>
      </c>
      <c r="CN56" s="4"/>
      <c r="CO56" s="22">
        <v>5985</v>
      </c>
      <c r="CP56" s="4"/>
      <c r="CQ56" s="22">
        <v>5985</v>
      </c>
      <c r="CR56" s="4"/>
      <c r="CS56" s="22">
        <v>5985</v>
      </c>
      <c r="CT56" s="4"/>
      <c r="CU56" s="22">
        <v>5985</v>
      </c>
      <c r="CV56" s="4"/>
      <c r="CW56" s="22"/>
      <c r="CX56" s="4"/>
      <c r="CY56" s="22"/>
      <c r="CZ56" s="4"/>
      <c r="DA56" s="22"/>
      <c r="DB56" s="4"/>
      <c r="DC56" s="22"/>
      <c r="DD56" s="4"/>
      <c r="DE56" s="22"/>
      <c r="DF56" s="4"/>
      <c r="DG56" s="22"/>
      <c r="DH56" s="4"/>
      <c r="DI56" s="22"/>
      <c r="DJ56" s="4"/>
      <c r="DK56" s="22"/>
      <c r="DL56" s="4"/>
      <c r="DM56" s="3">
        <v>5985</v>
      </c>
      <c r="DN56" s="4"/>
      <c r="DO56" s="3"/>
      <c r="DP56" s="4"/>
      <c r="DQ56" s="3">
        <v>5985</v>
      </c>
      <c r="DR56" s="4"/>
      <c r="DS56" s="3"/>
      <c r="DT56" s="4"/>
      <c r="DU56" s="3"/>
      <c r="DV56" s="4"/>
      <c r="DW56" s="3"/>
      <c r="DX56" s="4"/>
      <c r="DY56" s="3"/>
      <c r="DZ56" s="4"/>
      <c r="EA56" s="22">
        <v>5985</v>
      </c>
      <c r="EB56" s="4"/>
      <c r="EC56" s="22">
        <v>5985</v>
      </c>
      <c r="ED56" s="4"/>
      <c r="EE56" s="22">
        <v>5985</v>
      </c>
      <c r="EF56" s="4"/>
      <c r="EG56" s="22">
        <v>5985</v>
      </c>
      <c r="EH56" s="4"/>
      <c r="EI56" s="22">
        <v>5985</v>
      </c>
      <c r="EJ56" s="4"/>
      <c r="EK56" s="22">
        <v>5985</v>
      </c>
      <c r="EL56" s="4"/>
      <c r="EM56" s="3"/>
      <c r="EN56" s="4"/>
      <c r="EO56" s="3">
        <v>5985</v>
      </c>
      <c r="EP56" s="4"/>
      <c r="EQ56" s="3"/>
      <c r="ER56" s="4"/>
      <c r="ES56" s="22">
        <v>5985</v>
      </c>
      <c r="ET56" s="4"/>
      <c r="EU56" s="22">
        <v>5985</v>
      </c>
      <c r="EV56" s="4"/>
      <c r="EW56" s="22">
        <v>5985</v>
      </c>
      <c r="EX56" s="4"/>
      <c r="EY56" s="22">
        <v>5985</v>
      </c>
      <c r="EZ56" s="4"/>
      <c r="FA56" s="22"/>
      <c r="FB56" s="4"/>
      <c r="FC56" s="22">
        <v>5985</v>
      </c>
      <c r="FD56" s="4"/>
      <c r="FE56" s="22">
        <v>5985</v>
      </c>
      <c r="FF56" s="4"/>
      <c r="FG56" s="22">
        <v>5985</v>
      </c>
      <c r="FH56" s="4"/>
      <c r="FI56" s="22">
        <v>5985</v>
      </c>
      <c r="FJ56" s="4"/>
      <c r="FK56" s="22">
        <v>5985</v>
      </c>
      <c r="FL56" s="4"/>
      <c r="FM56" s="22"/>
      <c r="FN56" s="4"/>
      <c r="FO56" s="22"/>
      <c r="FP56" s="4"/>
      <c r="FQ56" s="22"/>
      <c r="FR56" s="4"/>
      <c r="FS56" s="22"/>
      <c r="FT56" s="4"/>
      <c r="FU56" s="22"/>
      <c r="FV56" s="4"/>
    </row>
    <row r="57" spans="1:178" x14ac:dyDescent="0.25">
      <c r="A57" s="84">
        <f t="shared" si="8"/>
        <v>35681.64</v>
      </c>
      <c r="B57" s="3">
        <f t="shared" si="9"/>
        <v>29187.11</v>
      </c>
      <c r="C57" s="97">
        <f t="shared" si="11"/>
        <v>6.6139461516365522E-3</v>
      </c>
      <c r="D57" s="97">
        <f t="shared" si="10"/>
        <v>8.4278923243228925E-3</v>
      </c>
      <c r="E57" s="94">
        <v>6360</v>
      </c>
      <c r="F57" s="69" t="s">
        <v>65</v>
      </c>
      <c r="G57" s="13" t="s">
        <v>23</v>
      </c>
      <c r="H57" s="69"/>
      <c r="I57" s="22"/>
      <c r="J57" s="4"/>
      <c r="K57" s="3">
        <v>840.81</v>
      </c>
      <c r="L57" s="4"/>
      <c r="M57" s="3">
        <v>271.22000000000003</v>
      </c>
      <c r="N57" s="4"/>
      <c r="O57" s="3">
        <v>620.64</v>
      </c>
      <c r="P57" s="4"/>
      <c r="Q57" s="22"/>
      <c r="R57" s="4"/>
      <c r="S57" s="22"/>
      <c r="T57" s="4"/>
      <c r="U57" s="3">
        <v>305.36</v>
      </c>
      <c r="V57" s="4"/>
      <c r="W57" s="14">
        <v>301.08</v>
      </c>
      <c r="X57" s="4"/>
      <c r="Y57" s="3">
        <v>305.89</v>
      </c>
      <c r="Z57" s="4"/>
      <c r="AA57" s="3">
        <v>460.24</v>
      </c>
      <c r="AB57" s="4"/>
      <c r="AC57" s="3">
        <v>292.70999999999998</v>
      </c>
      <c r="AD57" s="4"/>
      <c r="AE57" s="3"/>
      <c r="AF57" s="22"/>
      <c r="AG57" s="3">
        <v>405.77</v>
      </c>
      <c r="AH57" s="4"/>
      <c r="AI57" s="3">
        <v>23.94</v>
      </c>
      <c r="AJ57" s="4"/>
      <c r="AK57" s="3">
        <v>913.78</v>
      </c>
      <c r="AL57" s="4"/>
      <c r="AM57" s="3">
        <v>574.54999999999995</v>
      </c>
      <c r="AN57" s="4"/>
      <c r="AO57" s="3">
        <v>561.89</v>
      </c>
      <c r="AP57" s="4"/>
      <c r="AQ57" s="3">
        <v>616.65</v>
      </c>
      <c r="AR57" s="4"/>
      <c r="AS57" s="3">
        <v>99.17</v>
      </c>
      <c r="AT57" s="55"/>
      <c r="AU57" s="3">
        <v>680.14</v>
      </c>
      <c r="AV57" s="4"/>
      <c r="AW57" s="3">
        <v>728.54</v>
      </c>
      <c r="AX57" s="4"/>
      <c r="AY57" s="3">
        <v>648.4</v>
      </c>
      <c r="AZ57" s="4"/>
      <c r="BA57" s="3">
        <v>1204.6500000000001</v>
      </c>
      <c r="BB57" s="4"/>
      <c r="BC57" s="3">
        <v>375.34</v>
      </c>
      <c r="BD57" s="4"/>
      <c r="BE57" s="3">
        <v>1270.56</v>
      </c>
      <c r="BF57" s="4"/>
      <c r="BG57" s="3">
        <v>706.66</v>
      </c>
      <c r="BH57" s="4"/>
      <c r="BI57" s="3">
        <v>708.34</v>
      </c>
      <c r="BJ57" s="4"/>
      <c r="BK57" s="3">
        <v>384.9</v>
      </c>
      <c r="BL57" s="4"/>
      <c r="BM57" s="3">
        <v>85.13</v>
      </c>
      <c r="BN57" s="4"/>
      <c r="BO57" s="3">
        <v>1356.03</v>
      </c>
      <c r="BP57" s="4"/>
      <c r="BQ57" s="3">
        <v>257.83</v>
      </c>
      <c r="BR57" s="4"/>
      <c r="BS57" s="3">
        <v>954.17</v>
      </c>
      <c r="BT57" s="4"/>
      <c r="BU57" s="3">
        <v>854.35</v>
      </c>
      <c r="BV57" s="4"/>
      <c r="BW57" s="3"/>
      <c r="BX57" s="4"/>
      <c r="BY57" s="3">
        <v>797.28</v>
      </c>
      <c r="BZ57" s="4"/>
      <c r="CA57" s="22"/>
      <c r="CB57" s="4"/>
      <c r="CC57" s="22"/>
      <c r="CD57" s="4"/>
      <c r="CE57" s="22"/>
      <c r="CF57" s="4"/>
      <c r="CG57" s="3">
        <v>596.55999999999995</v>
      </c>
      <c r="CH57" s="4"/>
      <c r="CI57" s="3">
        <v>719.15</v>
      </c>
      <c r="CJ57" s="4"/>
      <c r="CK57" s="22"/>
      <c r="CL57" s="4"/>
      <c r="CM57" s="3">
        <v>936.83</v>
      </c>
      <c r="CN57" s="4"/>
      <c r="CO57" s="22">
        <v>713.76</v>
      </c>
      <c r="CP57" s="4"/>
      <c r="CQ57" s="22">
        <v>654.44000000000005</v>
      </c>
      <c r="CR57" s="4"/>
      <c r="CS57" s="22">
        <v>323.94</v>
      </c>
      <c r="CT57" s="4"/>
      <c r="CU57" s="22">
        <v>1433.51</v>
      </c>
      <c r="CV57" s="4"/>
      <c r="CW57" s="22"/>
      <c r="CX57" s="4"/>
      <c r="CY57" s="22"/>
      <c r="CZ57" s="4"/>
      <c r="DA57" s="22"/>
      <c r="DB57" s="4"/>
      <c r="DC57" s="22"/>
      <c r="DD57" s="4"/>
      <c r="DE57" s="22"/>
      <c r="DF57" s="4"/>
      <c r="DG57" s="22"/>
      <c r="DH57" s="4"/>
      <c r="DI57" s="22"/>
      <c r="DJ57" s="4"/>
      <c r="DK57" s="22"/>
      <c r="DL57" s="4"/>
      <c r="DM57" s="3">
        <v>571</v>
      </c>
      <c r="DN57" s="4"/>
      <c r="DO57" s="3">
        <v>865.63</v>
      </c>
      <c r="DP57" s="4"/>
      <c r="DQ57" s="3">
        <v>297.52999999999997</v>
      </c>
      <c r="DR57" s="4"/>
      <c r="DS57" s="3"/>
      <c r="DT57" s="4"/>
      <c r="DU57" s="3"/>
      <c r="DV57" s="4"/>
      <c r="DW57" s="3"/>
      <c r="DX57" s="4"/>
      <c r="DY57" s="3"/>
      <c r="DZ57" s="4"/>
      <c r="EA57" s="22">
        <v>611.34</v>
      </c>
      <c r="EB57" s="4"/>
      <c r="EC57" s="22">
        <v>606.02</v>
      </c>
      <c r="ED57" s="4"/>
      <c r="EE57" s="22">
        <v>848.81</v>
      </c>
      <c r="EF57" s="4"/>
      <c r="EG57" s="22">
        <v>611.34</v>
      </c>
      <c r="EH57" s="4"/>
      <c r="EI57" s="22">
        <v>606.02</v>
      </c>
      <c r="EJ57" s="4"/>
      <c r="EK57" s="22">
        <v>692.54</v>
      </c>
      <c r="EL57" s="4"/>
      <c r="EM57" s="3"/>
      <c r="EN57" s="4"/>
      <c r="EO57" s="3">
        <v>626.62</v>
      </c>
      <c r="EP57" s="4"/>
      <c r="EQ57" s="3"/>
      <c r="ER57" s="4"/>
      <c r="ES57" s="22">
        <v>943.48</v>
      </c>
      <c r="ET57" s="4"/>
      <c r="EU57" s="22">
        <v>251.96</v>
      </c>
      <c r="EV57" s="4"/>
      <c r="EW57" s="22">
        <v>854.98</v>
      </c>
      <c r="EX57" s="4"/>
      <c r="EY57" s="22">
        <v>326.93</v>
      </c>
      <c r="EZ57" s="4"/>
      <c r="FA57" s="22"/>
      <c r="FB57" s="4"/>
      <c r="FC57" s="22">
        <v>1154.75</v>
      </c>
      <c r="FD57" s="4"/>
      <c r="FE57" s="22">
        <v>717.75</v>
      </c>
      <c r="FF57" s="4"/>
      <c r="FG57" s="22">
        <v>701.55</v>
      </c>
      <c r="FH57" s="4"/>
      <c r="FI57" s="22">
        <v>740.2</v>
      </c>
      <c r="FJ57" s="4"/>
      <c r="FK57" s="22">
        <v>668.98</v>
      </c>
      <c r="FL57" s="4"/>
      <c r="FM57" s="22"/>
      <c r="FN57" s="4"/>
      <c r="FO57" s="22"/>
      <c r="FP57" s="4"/>
      <c r="FQ57" s="22"/>
      <c r="FR57" s="4"/>
      <c r="FS57" s="22"/>
      <c r="FT57" s="4"/>
      <c r="FU57" s="22"/>
      <c r="FV57" s="4"/>
    </row>
    <row r="58" spans="1:178" x14ac:dyDescent="0.25">
      <c r="A58" s="84">
        <f t="shared" si="8"/>
        <v>802.5</v>
      </c>
      <c r="B58" s="3">
        <f t="shared" si="9"/>
        <v>401</v>
      </c>
      <c r="C58" s="97">
        <f t="shared" si="11"/>
        <v>1.4875134065273719E-4</v>
      </c>
      <c r="D58" s="97">
        <f t="shared" si="10"/>
        <v>1.1579032052345984E-4</v>
      </c>
      <c r="E58" s="94">
        <v>6484</v>
      </c>
      <c r="F58" s="69" t="s">
        <v>65</v>
      </c>
      <c r="G58" s="13" t="s">
        <v>96</v>
      </c>
      <c r="H58" s="69"/>
      <c r="I58" s="22">
        <v>17.5</v>
      </c>
      <c r="J58" s="4"/>
      <c r="K58" s="3">
        <v>52.5</v>
      </c>
      <c r="L58" s="4"/>
      <c r="M58" s="3">
        <v>68.5</v>
      </c>
      <c r="N58" s="4"/>
      <c r="O58" s="3">
        <v>39</v>
      </c>
      <c r="P58" s="4"/>
      <c r="Q58" s="22"/>
      <c r="R58" s="4"/>
      <c r="S58" s="22"/>
      <c r="T58" s="4"/>
      <c r="U58" s="3">
        <v>74</v>
      </c>
      <c r="V58" s="4"/>
      <c r="W58" s="14">
        <v>37</v>
      </c>
      <c r="X58" s="4"/>
      <c r="Y58" s="3">
        <v>92.5</v>
      </c>
      <c r="Z58" s="4"/>
      <c r="AA58" s="3">
        <v>0</v>
      </c>
      <c r="AB58" s="4"/>
      <c r="AC58" s="3">
        <v>0</v>
      </c>
      <c r="AD58" s="4"/>
      <c r="AE58" s="3"/>
      <c r="AF58" s="22"/>
      <c r="AG58" s="3"/>
      <c r="AH58" s="4"/>
      <c r="AI58" s="3"/>
      <c r="AJ58" s="4"/>
      <c r="AK58" s="3"/>
      <c r="AL58" s="4"/>
      <c r="AM58" s="3">
        <v>20.5</v>
      </c>
      <c r="AN58" s="4"/>
      <c r="AO58" s="3"/>
      <c r="AP58" s="4"/>
      <c r="AQ58" s="3"/>
      <c r="AR58" s="4"/>
      <c r="AS58" s="3"/>
      <c r="AT58" s="55"/>
      <c r="AU58" s="3"/>
      <c r="AV58" s="4"/>
      <c r="AW58" s="3"/>
      <c r="AX58" s="4"/>
      <c r="AY58" s="3"/>
      <c r="AZ58" s="4"/>
      <c r="BA58" s="3"/>
      <c r="BB58" s="4"/>
      <c r="BC58" s="3"/>
      <c r="BD58" s="4"/>
      <c r="BE58" s="3">
        <v>47.5</v>
      </c>
      <c r="BF58" s="4"/>
      <c r="BG58" s="3">
        <v>20.5</v>
      </c>
      <c r="BH58" s="4"/>
      <c r="BI58" s="3"/>
      <c r="BJ58" s="4"/>
      <c r="BK58" s="3">
        <v>0</v>
      </c>
      <c r="BL58" s="4"/>
      <c r="BM58" s="3"/>
      <c r="BN58" s="4"/>
      <c r="BO58" s="3"/>
      <c r="BP58" s="4"/>
      <c r="BQ58" s="3">
        <v>21.5</v>
      </c>
      <c r="BR58" s="4"/>
      <c r="BS58" s="3"/>
      <c r="BT58" s="4"/>
      <c r="BU58" s="3"/>
      <c r="BV58" s="4"/>
      <c r="BW58" s="3">
        <v>97.5</v>
      </c>
      <c r="BX58" s="4"/>
      <c r="BY58" s="3"/>
      <c r="BZ58" s="4"/>
      <c r="CA58" s="22"/>
      <c r="CB58" s="4"/>
      <c r="CC58" s="22"/>
      <c r="CD58" s="4"/>
      <c r="CE58" s="22"/>
      <c r="CF58" s="4"/>
      <c r="CG58" s="3"/>
      <c r="CH58" s="4"/>
      <c r="CI58" s="3"/>
      <c r="CJ58" s="4"/>
      <c r="CK58" s="22"/>
      <c r="CL58" s="4"/>
      <c r="CM58" s="3"/>
      <c r="CN58" s="4"/>
      <c r="CO58" s="22">
        <v>111</v>
      </c>
      <c r="CP58" s="4"/>
      <c r="CQ58" s="22"/>
      <c r="CR58" s="4"/>
      <c r="CS58" s="22"/>
      <c r="CT58" s="4"/>
      <c r="CU58" s="22"/>
      <c r="CV58" s="4"/>
      <c r="CW58" s="22"/>
      <c r="CX58" s="4"/>
      <c r="CY58" s="22"/>
      <c r="CZ58" s="4"/>
      <c r="DA58" s="22"/>
      <c r="DB58" s="4"/>
      <c r="DC58" s="22"/>
      <c r="DD58" s="4"/>
      <c r="DE58" s="22"/>
      <c r="DF58" s="4"/>
      <c r="DG58" s="22"/>
      <c r="DH58" s="4"/>
      <c r="DI58" s="22"/>
      <c r="DJ58" s="4"/>
      <c r="DK58" s="22"/>
      <c r="DL58" s="4"/>
      <c r="DM58" s="3"/>
      <c r="DN58" s="4"/>
      <c r="DO58" s="3"/>
      <c r="DP58" s="4"/>
      <c r="DQ58" s="3"/>
      <c r="DR58" s="4"/>
      <c r="DS58" s="3"/>
      <c r="DT58" s="4"/>
      <c r="DU58" s="3"/>
      <c r="DV58" s="4"/>
      <c r="DW58" s="3"/>
      <c r="DX58" s="4"/>
      <c r="DY58" s="3"/>
      <c r="DZ58" s="4"/>
      <c r="EA58" s="22"/>
      <c r="EB58" s="4"/>
      <c r="EC58" s="22"/>
      <c r="ED58" s="4"/>
      <c r="EE58" s="22"/>
      <c r="EF58" s="4"/>
      <c r="EG58" s="22"/>
      <c r="EH58" s="4"/>
      <c r="EI58" s="22"/>
      <c r="EJ58" s="4"/>
      <c r="EK58" s="22"/>
      <c r="EL58" s="4"/>
      <c r="EM58" s="3"/>
      <c r="EN58" s="4"/>
      <c r="EO58" s="3"/>
      <c r="EP58" s="4"/>
      <c r="EQ58" s="3"/>
      <c r="ER58" s="4"/>
      <c r="ES58" s="22">
        <v>15.5</v>
      </c>
      <c r="ET58" s="4"/>
      <c r="EU58" s="22"/>
      <c r="EV58" s="4"/>
      <c r="EW58" s="22"/>
      <c r="EX58" s="4"/>
      <c r="EY58" s="22"/>
      <c r="EZ58" s="4"/>
      <c r="FA58" s="22"/>
      <c r="FB58" s="4"/>
      <c r="FC58" s="22"/>
      <c r="FD58" s="4"/>
      <c r="FE58" s="22">
        <v>31.5</v>
      </c>
      <c r="FF58" s="4"/>
      <c r="FG58" s="22"/>
      <c r="FH58" s="4"/>
      <c r="FI58" s="22">
        <v>56</v>
      </c>
      <c r="FJ58" s="4"/>
      <c r="FK58" s="22"/>
      <c r="FL58" s="4"/>
      <c r="FM58" s="22"/>
      <c r="FN58" s="4"/>
      <c r="FO58" s="22"/>
      <c r="FP58" s="4"/>
      <c r="FQ58" s="22"/>
      <c r="FR58" s="4"/>
      <c r="FS58" s="22"/>
      <c r="FT58" s="4"/>
      <c r="FU58" s="22"/>
      <c r="FV58" s="4"/>
    </row>
    <row r="59" spans="1:178" x14ac:dyDescent="0.25">
      <c r="A59" s="84">
        <f t="shared" si="8"/>
        <v>17209.399999999998</v>
      </c>
      <c r="B59" s="3">
        <f t="shared" si="9"/>
        <v>13637.330000000002</v>
      </c>
      <c r="C59" s="97">
        <f t="shared" si="11"/>
        <v>3.1899331113136634E-3</v>
      </c>
      <c r="D59" s="97">
        <f t="shared" si="10"/>
        <v>3.9378324483396376E-3</v>
      </c>
      <c r="E59" s="94">
        <v>6312</v>
      </c>
      <c r="F59" s="69" t="s">
        <v>65</v>
      </c>
      <c r="G59" s="13" t="s">
        <v>24</v>
      </c>
      <c r="H59" s="69"/>
      <c r="I59" s="22"/>
      <c r="J59" s="4"/>
      <c r="K59" s="3"/>
      <c r="L59" s="4"/>
      <c r="M59" s="3"/>
      <c r="N59" s="4"/>
      <c r="O59" s="3"/>
      <c r="P59" s="4"/>
      <c r="Q59" s="22"/>
      <c r="R59" s="4"/>
      <c r="S59" s="22"/>
      <c r="T59" s="4"/>
      <c r="U59" s="3">
        <v>224.98</v>
      </c>
      <c r="V59" s="4"/>
      <c r="W59" s="14">
        <v>226.72</v>
      </c>
      <c r="X59" s="4"/>
      <c r="Y59" s="3">
        <v>568.64</v>
      </c>
      <c r="Z59" s="4"/>
      <c r="AA59" s="3">
        <v>144.15</v>
      </c>
      <c r="AB59" s="4"/>
      <c r="AC59" s="3">
        <v>1837.47</v>
      </c>
      <c r="AD59" s="4"/>
      <c r="AE59" s="3"/>
      <c r="AF59" s="22"/>
      <c r="AG59" s="3">
        <v>126.25</v>
      </c>
      <c r="AH59" s="4"/>
      <c r="AI59" s="3">
        <v>68.38</v>
      </c>
      <c r="AJ59" s="4"/>
      <c r="AK59" s="3">
        <v>83.43</v>
      </c>
      <c r="AL59" s="4"/>
      <c r="AM59" s="3">
        <v>111.23</v>
      </c>
      <c r="AN59" s="4"/>
      <c r="AO59" s="3">
        <v>72.61</v>
      </c>
      <c r="AP59" s="4"/>
      <c r="AQ59" s="3">
        <v>108.21</v>
      </c>
      <c r="AR59" s="4"/>
      <c r="AS59" s="3">
        <v>985.09</v>
      </c>
      <c r="AT59" s="55"/>
      <c r="AU59" s="3">
        <v>79.53</v>
      </c>
      <c r="AV59" s="4"/>
      <c r="AW59" s="3">
        <v>70.349999999999994</v>
      </c>
      <c r="AX59" s="4"/>
      <c r="AY59" s="3">
        <v>83.2</v>
      </c>
      <c r="AZ59" s="4"/>
      <c r="BA59" s="3">
        <v>128.22</v>
      </c>
      <c r="BB59" s="4"/>
      <c r="BC59" s="3">
        <v>123.02</v>
      </c>
      <c r="BD59" s="4"/>
      <c r="BE59" s="3">
        <v>60.8</v>
      </c>
      <c r="BF59" s="4"/>
      <c r="BG59" s="3">
        <v>475.55</v>
      </c>
      <c r="BH59" s="4"/>
      <c r="BI59" s="3">
        <v>117.75</v>
      </c>
      <c r="BJ59" s="4"/>
      <c r="BK59" s="3">
        <v>176.37</v>
      </c>
      <c r="BL59" s="4"/>
      <c r="BM59" s="3">
        <v>234.19</v>
      </c>
      <c r="BN59" s="4"/>
      <c r="BO59" s="3">
        <v>102.38</v>
      </c>
      <c r="BP59" s="4"/>
      <c r="BQ59" s="3">
        <v>57.78</v>
      </c>
      <c r="BR59" s="4"/>
      <c r="BS59" s="3">
        <v>182.52</v>
      </c>
      <c r="BT59" s="4"/>
      <c r="BU59" s="3">
        <v>80.09</v>
      </c>
      <c r="BV59" s="4"/>
      <c r="BW59" s="3">
        <v>4542.3900000000003</v>
      </c>
      <c r="BX59" s="4"/>
      <c r="BY59" s="3">
        <v>59.47</v>
      </c>
      <c r="BZ59" s="4"/>
      <c r="CA59" s="22"/>
      <c r="CB59" s="4"/>
      <c r="CC59" s="22"/>
      <c r="CD59" s="4"/>
      <c r="CE59" s="22"/>
      <c r="CF59" s="4"/>
      <c r="CG59" s="3">
        <v>115.52</v>
      </c>
      <c r="CH59" s="4"/>
      <c r="CI59" s="3">
        <v>403.6</v>
      </c>
      <c r="CJ59" s="4"/>
      <c r="CK59" s="22"/>
      <c r="CL59" s="4"/>
      <c r="CM59" s="3">
        <v>587.47</v>
      </c>
      <c r="CN59" s="4"/>
      <c r="CO59" s="22">
        <v>530.83000000000004</v>
      </c>
      <c r="CP59" s="4"/>
      <c r="CQ59" s="22">
        <v>194.31</v>
      </c>
      <c r="CR59" s="4"/>
      <c r="CS59" s="22">
        <v>116.83</v>
      </c>
      <c r="CT59" s="4"/>
      <c r="CU59" s="22">
        <v>-206.17</v>
      </c>
      <c r="CV59" s="4"/>
      <c r="CW59" s="22"/>
      <c r="CX59" s="4"/>
      <c r="CY59" s="22"/>
      <c r="CZ59" s="4"/>
      <c r="DA59" s="22"/>
      <c r="DB59" s="4"/>
      <c r="DC59" s="22"/>
      <c r="DD59" s="4"/>
      <c r="DE59" s="22"/>
      <c r="DF59" s="4"/>
      <c r="DG59" s="22"/>
      <c r="DH59" s="4"/>
      <c r="DI59" s="22"/>
      <c r="DJ59" s="4"/>
      <c r="DK59" s="22"/>
      <c r="DL59" s="4"/>
      <c r="DM59" s="3">
        <v>76.92</v>
      </c>
      <c r="DN59" s="4"/>
      <c r="DO59" s="3">
        <v>183.97</v>
      </c>
      <c r="DP59" s="4"/>
      <c r="DQ59" s="3">
        <v>104.33</v>
      </c>
      <c r="DR59" s="4"/>
      <c r="DS59" s="3"/>
      <c r="DT59" s="4"/>
      <c r="DU59" s="3"/>
      <c r="DV59" s="4"/>
      <c r="DW59" s="3"/>
      <c r="DX59" s="4"/>
      <c r="DY59" s="3"/>
      <c r="DZ59" s="4"/>
      <c r="EA59" s="22">
        <v>96.52</v>
      </c>
      <c r="EB59" s="4"/>
      <c r="EC59" s="22">
        <v>405.88</v>
      </c>
      <c r="ED59" s="4"/>
      <c r="EE59" s="22">
        <v>108.09</v>
      </c>
      <c r="EF59" s="4"/>
      <c r="EG59" s="22">
        <v>96.52</v>
      </c>
      <c r="EH59" s="4"/>
      <c r="EI59" s="22">
        <v>405.88</v>
      </c>
      <c r="EJ59" s="4"/>
      <c r="EK59" s="22">
        <v>125.09</v>
      </c>
      <c r="EL59" s="4"/>
      <c r="EM59" s="3"/>
      <c r="EN59" s="4"/>
      <c r="EO59" s="3">
        <v>90.09</v>
      </c>
      <c r="EP59" s="4"/>
      <c r="EQ59" s="3"/>
      <c r="ER59" s="4"/>
      <c r="ES59" s="22">
        <v>444.36</v>
      </c>
      <c r="ET59" s="4"/>
      <c r="EU59" s="22">
        <v>990.5</v>
      </c>
      <c r="EV59" s="4"/>
      <c r="EW59" s="22">
        <v>118.68</v>
      </c>
      <c r="EX59" s="4"/>
      <c r="EY59" s="22">
        <v>91.08</v>
      </c>
      <c r="EZ59" s="4"/>
      <c r="FA59" s="22"/>
      <c r="FB59" s="4"/>
      <c r="FC59" s="22">
        <v>486.18</v>
      </c>
      <c r="FD59" s="4"/>
      <c r="FE59" s="22">
        <v>87.24</v>
      </c>
      <c r="FF59" s="4"/>
      <c r="FG59" s="22">
        <v>93.6</v>
      </c>
      <c r="FH59" s="4"/>
      <c r="FI59" s="22">
        <v>139.13999999999999</v>
      </c>
      <c r="FJ59" s="4"/>
      <c r="FK59" s="22">
        <v>192.17</v>
      </c>
      <c r="FL59" s="4"/>
      <c r="FM59" s="22"/>
      <c r="FN59" s="4"/>
      <c r="FO59" s="22"/>
      <c r="FP59" s="4"/>
      <c r="FQ59" s="22"/>
      <c r="FR59" s="4"/>
      <c r="FS59" s="22"/>
      <c r="FT59" s="4"/>
      <c r="FU59" s="22"/>
      <c r="FV59" s="4"/>
    </row>
    <row r="60" spans="1:178" x14ac:dyDescent="0.25">
      <c r="A60" s="84">
        <f t="shared" si="8"/>
        <v>23236.090000000007</v>
      </c>
      <c r="B60" s="3">
        <f t="shared" si="9"/>
        <v>13483.399999999998</v>
      </c>
      <c r="C60" s="97">
        <f t="shared" si="11"/>
        <v>4.3070399240220077E-3</v>
      </c>
      <c r="D60" s="97">
        <f t="shared" si="10"/>
        <v>3.8933845579701199E-3</v>
      </c>
      <c r="E60" s="94">
        <v>6494</v>
      </c>
      <c r="F60" s="69" t="s">
        <v>65</v>
      </c>
      <c r="G60" s="13" t="s">
        <v>25</v>
      </c>
      <c r="H60" s="69"/>
      <c r="I60" s="22">
        <v>794.5</v>
      </c>
      <c r="J60" s="4"/>
      <c r="K60" s="3">
        <v>320</v>
      </c>
      <c r="L60" s="4"/>
      <c r="M60" s="3">
        <v>1231.31</v>
      </c>
      <c r="N60" s="4"/>
      <c r="O60" s="3"/>
      <c r="P60" s="4"/>
      <c r="Q60" s="22"/>
      <c r="R60" s="4"/>
      <c r="S60" s="22"/>
      <c r="T60" s="4"/>
      <c r="U60" s="3"/>
      <c r="V60" s="4"/>
      <c r="W60" s="14">
        <v>210</v>
      </c>
      <c r="X60" s="4"/>
      <c r="Y60" s="3">
        <v>0</v>
      </c>
      <c r="Z60" s="4"/>
      <c r="AA60" s="3">
        <v>0</v>
      </c>
      <c r="AB60" s="4"/>
      <c r="AC60" s="3">
        <v>2170</v>
      </c>
      <c r="AD60" s="4"/>
      <c r="AE60" s="3"/>
      <c r="AF60" s="22"/>
      <c r="AG60" s="3">
        <v>170</v>
      </c>
      <c r="AH60" s="4"/>
      <c r="AI60" s="3"/>
      <c r="AJ60" s="4"/>
      <c r="AK60" s="3"/>
      <c r="AL60" s="4"/>
      <c r="AM60" s="3"/>
      <c r="AN60" s="4"/>
      <c r="AO60" s="3">
        <v>2856.88</v>
      </c>
      <c r="AP60" s="4"/>
      <c r="AQ60" s="3">
        <v>2000</v>
      </c>
      <c r="AR60" s="4"/>
      <c r="AS60" s="3">
        <v>723.52</v>
      </c>
      <c r="AT60" s="55"/>
      <c r="AU60" s="3">
        <v>40</v>
      </c>
      <c r="AV60" s="4"/>
      <c r="AW60" s="3"/>
      <c r="AX60" s="4"/>
      <c r="AY60" s="3"/>
      <c r="AZ60" s="4"/>
      <c r="BA60" s="3">
        <v>716.87</v>
      </c>
      <c r="BB60" s="4"/>
      <c r="BC60" s="3">
        <v>550</v>
      </c>
      <c r="BD60" s="4"/>
      <c r="BE60" s="3">
        <v>90</v>
      </c>
      <c r="BF60" s="4"/>
      <c r="BG60" s="3"/>
      <c r="BH60" s="4"/>
      <c r="BI60" s="3"/>
      <c r="BJ60" s="4"/>
      <c r="BK60" s="3">
        <v>1071.8800000000001</v>
      </c>
      <c r="BL60" s="4"/>
      <c r="BM60" s="3"/>
      <c r="BN60" s="4"/>
      <c r="BO60" s="3">
        <v>1318.52</v>
      </c>
      <c r="BP60" s="4"/>
      <c r="BQ60" s="3">
        <v>1119.27</v>
      </c>
      <c r="BR60" s="4"/>
      <c r="BS60" s="3"/>
      <c r="BT60" s="4"/>
      <c r="BU60" s="3"/>
      <c r="BV60" s="4"/>
      <c r="BW60" s="3">
        <v>960</v>
      </c>
      <c r="BX60" s="4"/>
      <c r="BY60" s="3"/>
      <c r="BZ60" s="4"/>
      <c r="CA60" s="22"/>
      <c r="CB60" s="4"/>
      <c r="CC60" s="22"/>
      <c r="CD60" s="4"/>
      <c r="CE60" s="22"/>
      <c r="CF60" s="4"/>
      <c r="CG60" s="3">
        <v>180</v>
      </c>
      <c r="CH60" s="4"/>
      <c r="CI60" s="3">
        <v>1086.72</v>
      </c>
      <c r="CJ60" s="4"/>
      <c r="CK60" s="22"/>
      <c r="CL60" s="4"/>
      <c r="CM60" s="3">
        <v>500</v>
      </c>
      <c r="CN60" s="4"/>
      <c r="CO60" s="22">
        <v>3280</v>
      </c>
      <c r="CP60" s="4"/>
      <c r="CQ60" s="22">
        <v>-3280</v>
      </c>
      <c r="CR60" s="4"/>
      <c r="CS60" s="22">
        <v>345</v>
      </c>
      <c r="CT60" s="4"/>
      <c r="CU60" s="22"/>
      <c r="CV60" s="4"/>
      <c r="CW60" s="22"/>
      <c r="CX60" s="4"/>
      <c r="CY60" s="22"/>
      <c r="CZ60" s="4"/>
      <c r="DA60" s="22"/>
      <c r="DB60" s="4"/>
      <c r="DC60" s="22"/>
      <c r="DD60" s="4"/>
      <c r="DE60" s="22"/>
      <c r="DF60" s="4"/>
      <c r="DG60" s="22"/>
      <c r="DH60" s="4"/>
      <c r="DI60" s="22"/>
      <c r="DJ60" s="4"/>
      <c r="DK60" s="22"/>
      <c r="DL60" s="4"/>
      <c r="DM60" s="3"/>
      <c r="DN60" s="4"/>
      <c r="DO60" s="3"/>
      <c r="DP60" s="4"/>
      <c r="DQ60" s="3"/>
      <c r="DR60" s="4"/>
      <c r="DS60" s="3"/>
      <c r="DT60" s="4"/>
      <c r="DU60" s="3"/>
      <c r="DV60" s="4"/>
      <c r="DW60" s="3"/>
      <c r="DX60" s="4"/>
      <c r="DY60" s="3"/>
      <c r="DZ60" s="4"/>
      <c r="EA60" s="22">
        <v>1098.24</v>
      </c>
      <c r="EB60" s="4"/>
      <c r="EC60" s="22"/>
      <c r="ED60" s="4"/>
      <c r="EE60" s="22"/>
      <c r="EF60" s="4"/>
      <c r="EG60" s="22">
        <v>1098.24</v>
      </c>
      <c r="EH60" s="4"/>
      <c r="EI60" s="22"/>
      <c r="EJ60" s="4"/>
      <c r="EK60" s="22"/>
      <c r="EL60" s="4"/>
      <c r="EM60" s="3"/>
      <c r="EN60" s="4"/>
      <c r="EO60" s="3">
        <v>160</v>
      </c>
      <c r="EP60" s="4"/>
      <c r="EQ60" s="3"/>
      <c r="ER60" s="4"/>
      <c r="ES60" s="22">
        <v>1167.74</v>
      </c>
      <c r="ET60" s="4"/>
      <c r="EU60" s="22"/>
      <c r="EV60" s="4"/>
      <c r="EW60" s="22">
        <v>13</v>
      </c>
      <c r="EX60" s="4"/>
      <c r="EY60" s="22">
        <v>135</v>
      </c>
      <c r="EZ60" s="4"/>
      <c r="FA60" s="22"/>
      <c r="FB60" s="4"/>
      <c r="FC60" s="22">
        <v>1109.4000000000001</v>
      </c>
      <c r="FD60" s="4"/>
      <c r="FE60" s="22"/>
      <c r="FF60" s="4"/>
      <c r="FG60" s="22"/>
      <c r="FH60" s="4"/>
      <c r="FI60" s="22"/>
      <c r="FJ60" s="4"/>
      <c r="FK60" s="22"/>
      <c r="FL60" s="4"/>
      <c r="FM60" s="22"/>
      <c r="FN60" s="4"/>
      <c r="FO60" s="22"/>
      <c r="FP60" s="4"/>
      <c r="FQ60" s="22"/>
      <c r="FR60" s="4"/>
      <c r="FS60" s="22"/>
      <c r="FT60" s="4"/>
      <c r="FU60" s="22"/>
      <c r="FV60" s="4"/>
    </row>
    <row r="61" spans="1:178" x14ac:dyDescent="0.25">
      <c r="A61" s="84">
        <f t="shared" si="8"/>
        <v>45523.65</v>
      </c>
      <c r="B61" s="3">
        <f t="shared" si="9"/>
        <v>24289.600000000002</v>
      </c>
      <c r="C61" s="97">
        <f t="shared" si="11"/>
        <v>8.4382603973906286E-3</v>
      </c>
      <c r="D61" s="97">
        <f t="shared" si="10"/>
        <v>7.0137171306399763E-3</v>
      </c>
      <c r="E61" s="94">
        <v>6592</v>
      </c>
      <c r="F61" s="69" t="s">
        <v>65</v>
      </c>
      <c r="G61" s="13" t="s">
        <v>26</v>
      </c>
      <c r="H61" s="69"/>
      <c r="I61" s="22">
        <v>745</v>
      </c>
      <c r="J61" s="4"/>
      <c r="K61" s="3">
        <v>140</v>
      </c>
      <c r="L61" s="4"/>
      <c r="M61" s="3"/>
      <c r="N61" s="4"/>
      <c r="O61" s="3"/>
      <c r="P61" s="4"/>
      <c r="Q61" s="22"/>
      <c r="R61" s="4"/>
      <c r="S61" s="22"/>
      <c r="T61" s="4"/>
      <c r="U61" s="3">
        <v>100</v>
      </c>
      <c r="V61" s="4"/>
      <c r="W61" s="14">
        <v>300</v>
      </c>
      <c r="X61" s="4"/>
      <c r="Y61" s="3">
        <v>100</v>
      </c>
      <c r="Z61" s="4"/>
      <c r="AA61" s="3">
        <v>100</v>
      </c>
      <c r="AB61" s="4"/>
      <c r="AC61" s="3">
        <v>0</v>
      </c>
      <c r="AD61" s="4"/>
      <c r="AE61" s="3"/>
      <c r="AF61" s="22"/>
      <c r="AG61" s="3">
        <v>4924.6000000000004</v>
      </c>
      <c r="AH61" s="4"/>
      <c r="AI61" s="3">
        <v>4147.45</v>
      </c>
      <c r="AJ61" s="4"/>
      <c r="AK61" s="3"/>
      <c r="AL61" s="4"/>
      <c r="AM61" s="3">
        <v>10327</v>
      </c>
      <c r="AN61" s="4"/>
      <c r="AO61" s="3">
        <v>350</v>
      </c>
      <c r="AP61" s="4"/>
      <c r="AQ61" s="3"/>
      <c r="AR61" s="4"/>
      <c r="AS61" s="3"/>
      <c r="AT61" s="55"/>
      <c r="AU61" s="3">
        <v>394</v>
      </c>
      <c r="AV61" s="4"/>
      <c r="AW61" s="3"/>
      <c r="AX61" s="4"/>
      <c r="AY61" s="3"/>
      <c r="AZ61" s="4"/>
      <c r="BA61" s="3"/>
      <c r="BB61" s="4"/>
      <c r="BC61" s="3">
        <v>95</v>
      </c>
      <c r="BD61" s="4"/>
      <c r="BE61" s="3">
        <v>375</v>
      </c>
      <c r="BF61" s="4"/>
      <c r="BG61" s="3">
        <v>830</v>
      </c>
      <c r="BH61" s="4"/>
      <c r="BI61" s="3"/>
      <c r="BJ61" s="4"/>
      <c r="BK61" s="3"/>
      <c r="BL61" s="4"/>
      <c r="BM61" s="3"/>
      <c r="BN61" s="4"/>
      <c r="BO61" s="3"/>
      <c r="BP61" s="4"/>
      <c r="BQ61" s="3"/>
      <c r="BR61" s="4"/>
      <c r="BS61" s="3"/>
      <c r="BT61" s="4"/>
      <c r="BU61" s="3"/>
      <c r="BV61" s="4"/>
      <c r="BW61" s="3"/>
      <c r="BX61" s="4"/>
      <c r="BY61" s="3"/>
      <c r="BZ61" s="4"/>
      <c r="CA61" s="22"/>
      <c r="CB61" s="4"/>
      <c r="CC61" s="22"/>
      <c r="CD61" s="4"/>
      <c r="CE61" s="22"/>
      <c r="CF61" s="4"/>
      <c r="CG61" s="3"/>
      <c r="CH61" s="4"/>
      <c r="CI61" s="3">
        <v>2040</v>
      </c>
      <c r="CJ61" s="4"/>
      <c r="CK61" s="22"/>
      <c r="CL61" s="4"/>
      <c r="CM61" s="3"/>
      <c r="CN61" s="4"/>
      <c r="CO61" s="22">
        <v>3515</v>
      </c>
      <c r="CP61" s="4"/>
      <c r="CQ61" s="22"/>
      <c r="CR61" s="4"/>
      <c r="CS61" s="22"/>
      <c r="CT61" s="4"/>
      <c r="CU61" s="22"/>
      <c r="CV61" s="4"/>
      <c r="CW61" s="22"/>
      <c r="CX61" s="4"/>
      <c r="CY61" s="22"/>
      <c r="CZ61" s="4"/>
      <c r="DA61" s="22"/>
      <c r="DB61" s="4"/>
      <c r="DC61" s="22"/>
      <c r="DD61" s="4"/>
      <c r="DE61" s="22"/>
      <c r="DF61" s="4"/>
      <c r="DG61" s="22"/>
      <c r="DH61" s="4"/>
      <c r="DI61" s="22"/>
      <c r="DJ61" s="4"/>
      <c r="DK61" s="22"/>
      <c r="DL61" s="4"/>
      <c r="DM61" s="3">
        <v>602</v>
      </c>
      <c r="DN61" s="4"/>
      <c r="DO61" s="3">
        <v>1664</v>
      </c>
      <c r="DP61" s="4"/>
      <c r="DQ61" s="3">
        <v>1800</v>
      </c>
      <c r="DR61" s="4"/>
      <c r="DS61" s="3"/>
      <c r="DT61" s="4"/>
      <c r="DU61" s="3"/>
      <c r="DV61" s="4"/>
      <c r="DW61" s="3"/>
      <c r="DX61" s="4"/>
      <c r="DY61" s="3"/>
      <c r="DZ61" s="4"/>
      <c r="EA61" s="22">
        <v>54.54</v>
      </c>
      <c r="EB61" s="4"/>
      <c r="EC61" s="22">
        <v>273.05</v>
      </c>
      <c r="ED61" s="4"/>
      <c r="EE61" s="22"/>
      <c r="EF61" s="4"/>
      <c r="EG61" s="22">
        <v>54.54</v>
      </c>
      <c r="EH61" s="4"/>
      <c r="EI61" s="22">
        <v>273.05</v>
      </c>
      <c r="EJ61" s="4"/>
      <c r="EK61" s="22"/>
      <c r="EL61" s="4"/>
      <c r="EM61" s="3"/>
      <c r="EN61" s="4"/>
      <c r="EO61" s="3">
        <v>300</v>
      </c>
      <c r="EP61" s="4"/>
      <c r="EQ61" s="3"/>
      <c r="ER61" s="4"/>
      <c r="ES61" s="22">
        <v>300</v>
      </c>
      <c r="ET61" s="4"/>
      <c r="EU61" s="22">
        <v>435</v>
      </c>
      <c r="EV61" s="4"/>
      <c r="EW61" s="22"/>
      <c r="EX61" s="4"/>
      <c r="EY61" s="22"/>
      <c r="EZ61" s="4"/>
      <c r="FA61" s="22"/>
      <c r="FB61" s="4"/>
      <c r="FC61" s="22">
        <v>3000</v>
      </c>
      <c r="FD61" s="4"/>
      <c r="FE61" s="22">
        <v>125</v>
      </c>
      <c r="FF61" s="4"/>
      <c r="FG61" s="22">
        <v>7687.63</v>
      </c>
      <c r="FH61" s="4"/>
      <c r="FI61" s="22">
        <v>471.79</v>
      </c>
      <c r="FJ61" s="4"/>
      <c r="FK61" s="22"/>
      <c r="FL61" s="4"/>
      <c r="FM61" s="22"/>
      <c r="FN61" s="4"/>
      <c r="FO61" s="22"/>
      <c r="FP61" s="4"/>
      <c r="FQ61" s="22"/>
      <c r="FR61" s="4"/>
      <c r="FS61" s="22"/>
      <c r="FT61" s="4"/>
      <c r="FU61" s="22"/>
      <c r="FV61" s="4"/>
    </row>
    <row r="62" spans="1:178" x14ac:dyDescent="0.25">
      <c r="A62" s="84">
        <f t="shared" si="8"/>
        <v>10341.219999999999</v>
      </c>
      <c r="B62" s="3">
        <f t="shared" si="9"/>
        <v>6950.39</v>
      </c>
      <c r="C62" s="97">
        <f t="shared" si="11"/>
        <v>1.9168477744360109E-3</v>
      </c>
      <c r="D62" s="97">
        <f t="shared" si="10"/>
        <v>2.0069523338230675E-3</v>
      </c>
      <c r="E62" s="94">
        <v>6311</v>
      </c>
      <c r="F62" s="78" t="s">
        <v>65</v>
      </c>
      <c r="G62" s="36" t="s">
        <v>75</v>
      </c>
      <c r="H62" s="69"/>
      <c r="I62" s="22"/>
      <c r="J62" s="4"/>
      <c r="K62" s="3"/>
      <c r="L62" s="4"/>
      <c r="M62" s="3"/>
      <c r="N62" s="4"/>
      <c r="O62" s="3">
        <v>363</v>
      </c>
      <c r="P62" s="4"/>
      <c r="Q62" s="22"/>
      <c r="R62" s="4"/>
      <c r="S62" s="22"/>
      <c r="T62" s="4"/>
      <c r="U62" s="3"/>
      <c r="V62" s="4"/>
      <c r="W62" s="14"/>
      <c r="X62" s="4"/>
      <c r="Y62" s="3"/>
      <c r="Z62" s="4"/>
      <c r="AA62" s="3">
        <v>495.28</v>
      </c>
      <c r="AB62" s="4"/>
      <c r="AC62" s="3">
        <v>594.79</v>
      </c>
      <c r="AD62" s="4"/>
      <c r="AE62" s="3"/>
      <c r="AF62" s="22"/>
      <c r="AG62" s="3"/>
      <c r="AH62" s="4"/>
      <c r="AI62" s="3"/>
      <c r="AJ62" s="4"/>
      <c r="AK62" s="3"/>
      <c r="AL62" s="4"/>
      <c r="AM62" s="3"/>
      <c r="AN62" s="4"/>
      <c r="AO62" s="3"/>
      <c r="AP62" s="4"/>
      <c r="AQ62" s="3">
        <v>1937.76</v>
      </c>
      <c r="AR62" s="4"/>
      <c r="AS62" s="3">
        <v>40.46</v>
      </c>
      <c r="AT62" s="55"/>
      <c r="AU62" s="3"/>
      <c r="AV62" s="4"/>
      <c r="AW62" s="3"/>
      <c r="AX62" s="4"/>
      <c r="AY62" s="3"/>
      <c r="AZ62" s="4"/>
      <c r="BA62" s="3"/>
      <c r="BB62" s="4"/>
      <c r="BC62" s="3"/>
      <c r="BD62" s="4"/>
      <c r="BE62" s="3"/>
      <c r="BF62" s="4"/>
      <c r="BG62" s="3"/>
      <c r="BH62" s="4"/>
      <c r="BI62" s="3"/>
      <c r="BJ62" s="4"/>
      <c r="BK62" s="3"/>
      <c r="BL62" s="4"/>
      <c r="BM62" s="3">
        <v>1045.18</v>
      </c>
      <c r="BN62" s="4"/>
      <c r="BO62" s="3"/>
      <c r="BP62" s="4"/>
      <c r="BQ62" s="3"/>
      <c r="BR62" s="4"/>
      <c r="BS62" s="3"/>
      <c r="BT62" s="4"/>
      <c r="BU62" s="3"/>
      <c r="BV62" s="4"/>
      <c r="BW62" s="3"/>
      <c r="BX62" s="4"/>
      <c r="BY62" s="3"/>
      <c r="BZ62" s="4"/>
      <c r="CA62" s="22"/>
      <c r="CB62" s="4"/>
      <c r="CC62" s="22"/>
      <c r="CD62" s="4"/>
      <c r="CE62" s="22"/>
      <c r="CF62" s="4"/>
      <c r="CG62" s="3">
        <v>222.17</v>
      </c>
      <c r="CH62" s="4"/>
      <c r="CI62" s="3"/>
      <c r="CJ62" s="4"/>
      <c r="CK62" s="22"/>
      <c r="CL62" s="4"/>
      <c r="CM62" s="3"/>
      <c r="CN62" s="4"/>
      <c r="CO62" s="22"/>
      <c r="CP62" s="4"/>
      <c r="CQ62" s="22"/>
      <c r="CR62" s="4"/>
      <c r="CS62" s="22"/>
      <c r="CT62" s="4"/>
      <c r="CU62" s="22"/>
      <c r="CV62" s="4"/>
      <c r="CW62" s="22"/>
      <c r="CX62" s="4"/>
      <c r="CY62" s="22"/>
      <c r="CZ62" s="4"/>
      <c r="DA62" s="22"/>
      <c r="DB62" s="4"/>
      <c r="DC62" s="22"/>
      <c r="DD62" s="4"/>
      <c r="DE62" s="22"/>
      <c r="DF62" s="4"/>
      <c r="DG62" s="22"/>
      <c r="DH62" s="4"/>
      <c r="DI62" s="22"/>
      <c r="DJ62" s="4"/>
      <c r="DK62" s="22"/>
      <c r="DL62" s="4"/>
      <c r="DM62" s="3"/>
      <c r="DN62" s="4"/>
      <c r="DO62" s="3">
        <v>184.83</v>
      </c>
      <c r="DP62" s="4"/>
      <c r="DQ62" s="3"/>
      <c r="DR62" s="4"/>
      <c r="DS62" s="3"/>
      <c r="DT62" s="4"/>
      <c r="DU62" s="3"/>
      <c r="DV62" s="4"/>
      <c r="DW62" s="3"/>
      <c r="DX62" s="4"/>
      <c r="DY62" s="3"/>
      <c r="DZ62" s="4"/>
      <c r="EA62" s="22">
        <v>229.99</v>
      </c>
      <c r="EB62" s="4"/>
      <c r="EC62" s="22">
        <v>141.44</v>
      </c>
      <c r="ED62" s="4"/>
      <c r="EE62" s="22">
        <v>91.61</v>
      </c>
      <c r="EF62" s="4"/>
      <c r="EG62" s="22">
        <v>229.99</v>
      </c>
      <c r="EH62" s="4"/>
      <c r="EI62" s="22">
        <v>141.44</v>
      </c>
      <c r="EJ62" s="4"/>
      <c r="EK62" s="22"/>
      <c r="EL62" s="4"/>
      <c r="EM62" s="3"/>
      <c r="EN62" s="4"/>
      <c r="EO62" s="3"/>
      <c r="EP62" s="4"/>
      <c r="EQ62" s="3"/>
      <c r="ER62" s="4"/>
      <c r="ES62" s="22"/>
      <c r="ET62" s="4"/>
      <c r="EU62" s="22">
        <v>671.61</v>
      </c>
      <c r="EV62" s="4"/>
      <c r="EW62" s="22">
        <v>3350</v>
      </c>
      <c r="EX62" s="4"/>
      <c r="EY62" s="22"/>
      <c r="EZ62" s="4"/>
      <c r="FA62" s="22"/>
      <c r="FB62" s="4"/>
      <c r="FC62" s="22"/>
      <c r="FD62" s="4"/>
      <c r="FE62" s="22">
        <v>601.66999999999996</v>
      </c>
      <c r="FF62" s="4"/>
      <c r="FG62" s="22"/>
      <c r="FH62" s="4"/>
      <c r="FI62" s="22"/>
      <c r="FJ62" s="4"/>
      <c r="FK62" s="22"/>
      <c r="FL62" s="4"/>
      <c r="FM62" s="22"/>
      <c r="FN62" s="4"/>
      <c r="FO62" s="22"/>
      <c r="FP62" s="4"/>
      <c r="FQ62" s="22"/>
      <c r="FR62" s="4"/>
      <c r="FS62" s="22"/>
      <c r="FT62" s="4"/>
      <c r="FU62" s="22"/>
      <c r="FV62" s="4"/>
    </row>
    <row r="63" spans="1:178" x14ac:dyDescent="0.25">
      <c r="A63" s="84">
        <f t="shared" si="8"/>
        <v>522.36</v>
      </c>
      <c r="B63" s="3">
        <f t="shared" si="9"/>
        <v>0</v>
      </c>
      <c r="C63" s="97">
        <f t="shared" si="11"/>
        <v>9.6824610969923735E-5</v>
      </c>
      <c r="D63" s="97">
        <f t="shared" si="10"/>
        <v>0</v>
      </c>
      <c r="E63" s="94">
        <v>6313</v>
      </c>
      <c r="F63" s="69" t="s">
        <v>65</v>
      </c>
      <c r="G63" s="13" t="s">
        <v>27</v>
      </c>
      <c r="H63" s="69"/>
      <c r="I63" s="22"/>
      <c r="J63" s="4"/>
      <c r="K63" s="3"/>
      <c r="L63" s="4"/>
      <c r="M63" s="3"/>
      <c r="N63" s="4"/>
      <c r="O63" s="3">
        <v>69.290000000000006</v>
      </c>
      <c r="P63" s="4"/>
      <c r="Q63" s="22"/>
      <c r="R63" s="4"/>
      <c r="S63" s="22"/>
      <c r="T63" s="4"/>
      <c r="U63" s="3"/>
      <c r="V63" s="4"/>
      <c r="W63" s="14">
        <v>216.6</v>
      </c>
      <c r="X63" s="4"/>
      <c r="Y63" s="3">
        <v>0</v>
      </c>
      <c r="Z63" s="4"/>
      <c r="AA63" s="3">
        <v>0</v>
      </c>
      <c r="AB63" s="4"/>
      <c r="AC63" s="3">
        <v>0</v>
      </c>
      <c r="AD63" s="4"/>
      <c r="AE63" s="3">
        <v>236.47</v>
      </c>
      <c r="AF63" s="22"/>
      <c r="AG63" s="3"/>
      <c r="AH63" s="4"/>
      <c r="AI63" s="3"/>
      <c r="AJ63" s="4"/>
      <c r="AK63" s="3"/>
      <c r="AL63" s="4"/>
      <c r="AM63" s="3"/>
      <c r="AN63" s="4"/>
      <c r="AO63" s="3"/>
      <c r="AP63" s="4"/>
      <c r="AQ63" s="3"/>
      <c r="AR63" s="4"/>
      <c r="AS63" s="3"/>
      <c r="AT63" s="55"/>
      <c r="AU63" s="3"/>
      <c r="AV63" s="4"/>
      <c r="AW63" s="3"/>
      <c r="AX63" s="4"/>
      <c r="AY63" s="3"/>
      <c r="AZ63" s="4"/>
      <c r="BA63" s="3"/>
      <c r="BB63" s="4"/>
      <c r="BC63" s="3"/>
      <c r="BD63" s="4"/>
      <c r="BE63" s="3"/>
      <c r="BF63" s="4"/>
      <c r="BG63" s="3"/>
      <c r="BH63" s="4"/>
      <c r="BI63" s="3"/>
      <c r="BJ63" s="4"/>
      <c r="BK63" s="3"/>
      <c r="BL63" s="4"/>
      <c r="BM63" s="3"/>
      <c r="BN63" s="4"/>
      <c r="BO63" s="3"/>
      <c r="BP63" s="4"/>
      <c r="BQ63" s="3"/>
      <c r="BR63" s="4"/>
      <c r="BS63" s="3"/>
      <c r="BT63" s="4"/>
      <c r="BU63" s="3"/>
      <c r="BV63" s="4"/>
      <c r="BW63" s="3"/>
      <c r="BX63" s="4"/>
      <c r="BY63" s="3"/>
      <c r="BZ63" s="4"/>
      <c r="CA63" s="22"/>
      <c r="CB63" s="4"/>
      <c r="CC63" s="22"/>
      <c r="CD63" s="4"/>
      <c r="CE63" s="22"/>
      <c r="CF63" s="4"/>
      <c r="CG63" s="3"/>
      <c r="CH63" s="4"/>
      <c r="CI63" s="3"/>
      <c r="CJ63" s="4"/>
      <c r="CK63" s="22"/>
      <c r="CL63" s="4"/>
      <c r="CM63" s="3"/>
      <c r="CN63" s="4"/>
      <c r="CO63" s="22"/>
      <c r="CP63" s="4"/>
      <c r="CQ63" s="22"/>
      <c r="CR63" s="4"/>
      <c r="CS63" s="22"/>
      <c r="CT63" s="4"/>
      <c r="CU63" s="22"/>
      <c r="CV63" s="4"/>
      <c r="CW63" s="22"/>
      <c r="CX63" s="4"/>
      <c r="CY63" s="22"/>
      <c r="CZ63" s="4"/>
      <c r="DA63" s="22"/>
      <c r="DB63" s="4"/>
      <c r="DC63" s="22"/>
      <c r="DD63" s="4"/>
      <c r="DE63" s="22"/>
      <c r="DF63" s="4"/>
      <c r="DG63" s="22"/>
      <c r="DH63" s="4"/>
      <c r="DI63" s="22"/>
      <c r="DJ63" s="4"/>
      <c r="DK63" s="22"/>
      <c r="DL63" s="4"/>
      <c r="DM63" s="3"/>
      <c r="DN63" s="4"/>
      <c r="DO63" s="3"/>
      <c r="DP63" s="4"/>
      <c r="DQ63" s="3"/>
      <c r="DR63" s="4"/>
      <c r="DS63" s="3"/>
      <c r="DT63" s="4"/>
      <c r="DU63" s="3"/>
      <c r="DV63" s="4"/>
      <c r="DW63" s="3"/>
      <c r="DX63" s="4"/>
      <c r="DY63" s="3"/>
      <c r="DZ63" s="4"/>
      <c r="EA63" s="22"/>
      <c r="EB63" s="4"/>
      <c r="EC63" s="22"/>
      <c r="ED63" s="4"/>
      <c r="EE63" s="22"/>
      <c r="EF63" s="4"/>
      <c r="EG63" s="22"/>
      <c r="EH63" s="4"/>
      <c r="EI63" s="22"/>
      <c r="EJ63" s="4"/>
      <c r="EK63" s="22"/>
      <c r="EL63" s="4"/>
      <c r="EM63" s="3"/>
      <c r="EN63" s="4"/>
      <c r="EO63" s="3"/>
      <c r="EP63" s="4"/>
      <c r="EQ63" s="3"/>
      <c r="ER63" s="4"/>
      <c r="ES63" s="22"/>
      <c r="ET63" s="4"/>
      <c r="EU63" s="22"/>
      <c r="EV63" s="4"/>
      <c r="EW63" s="22"/>
      <c r="EX63" s="4"/>
      <c r="EY63" s="22"/>
      <c r="EZ63" s="4"/>
      <c r="FA63" s="22"/>
      <c r="FB63" s="4"/>
      <c r="FC63" s="22"/>
      <c r="FD63" s="4"/>
      <c r="FE63" s="22"/>
      <c r="FF63" s="4"/>
      <c r="FG63" s="22"/>
      <c r="FH63" s="4"/>
      <c r="FI63" s="22"/>
      <c r="FJ63" s="4"/>
      <c r="FK63" s="22"/>
      <c r="FL63" s="4"/>
      <c r="FM63" s="22"/>
      <c r="FN63" s="4"/>
      <c r="FO63" s="22"/>
      <c r="FP63" s="4"/>
      <c r="FQ63" s="22"/>
      <c r="FR63" s="4"/>
      <c r="FS63" s="22"/>
      <c r="FT63" s="4"/>
      <c r="FU63" s="22"/>
      <c r="FV63" s="4"/>
    </row>
    <row r="64" spans="1:178" x14ac:dyDescent="0.25">
      <c r="A64" s="84">
        <f t="shared" si="8"/>
        <v>2775.4</v>
      </c>
      <c r="B64" s="3">
        <f t="shared" si="9"/>
        <v>1727.8200000000002</v>
      </c>
      <c r="C64" s="97">
        <f t="shared" si="11"/>
        <v>5.1444793875091187E-4</v>
      </c>
      <c r="D64" s="97">
        <f t="shared" si="10"/>
        <v>4.9891479203701848E-4</v>
      </c>
      <c r="E64" s="94">
        <v>6389</v>
      </c>
      <c r="F64" s="78" t="s">
        <v>65</v>
      </c>
      <c r="G64" s="36" t="s">
        <v>120</v>
      </c>
      <c r="H64" s="69"/>
      <c r="I64" s="22"/>
      <c r="J64" s="4"/>
      <c r="K64" s="3"/>
      <c r="L64" s="4"/>
      <c r="M64" s="3"/>
      <c r="N64" s="4"/>
      <c r="O64" s="3"/>
      <c r="P64" s="4"/>
      <c r="Q64" s="22"/>
      <c r="R64" s="4"/>
      <c r="S64" s="22"/>
      <c r="T64" s="4"/>
      <c r="U64" s="3"/>
      <c r="V64" s="4"/>
      <c r="W64" s="14"/>
      <c r="X64" s="4"/>
      <c r="Y64" s="3"/>
      <c r="Z64" s="4"/>
      <c r="AA64" s="3"/>
      <c r="AB64" s="4"/>
      <c r="AC64" s="3"/>
      <c r="AD64" s="4"/>
      <c r="AE64" s="3">
        <v>1047.58</v>
      </c>
      <c r="AF64" s="22"/>
      <c r="AG64" s="3"/>
      <c r="AH64" s="4"/>
      <c r="AI64" s="3"/>
      <c r="AJ64" s="4"/>
      <c r="AK64" s="3"/>
      <c r="AL64" s="4"/>
      <c r="AM64" s="3"/>
      <c r="AN64" s="4"/>
      <c r="AO64" s="3"/>
      <c r="AP64" s="4"/>
      <c r="AQ64" s="3"/>
      <c r="AR64" s="4"/>
      <c r="AS64" s="3"/>
      <c r="AT64" s="55"/>
      <c r="AU64" s="3"/>
      <c r="AV64" s="4"/>
      <c r="AW64" s="3"/>
      <c r="AX64" s="4"/>
      <c r="AY64" s="3"/>
      <c r="AZ64" s="4"/>
      <c r="BA64" s="3"/>
      <c r="BB64" s="4"/>
      <c r="BC64" s="3"/>
      <c r="BD64" s="4"/>
      <c r="BE64" s="3"/>
      <c r="BF64" s="4"/>
      <c r="BG64" s="3"/>
      <c r="BH64" s="4"/>
      <c r="BI64" s="3"/>
      <c r="BJ64" s="4"/>
      <c r="BK64" s="3"/>
      <c r="BL64" s="4"/>
      <c r="BM64" s="3"/>
      <c r="BN64" s="4"/>
      <c r="BO64" s="3"/>
      <c r="BP64" s="4"/>
      <c r="BQ64" s="3"/>
      <c r="BR64" s="4"/>
      <c r="BS64" s="3"/>
      <c r="BT64" s="4"/>
      <c r="BU64" s="3"/>
      <c r="BV64" s="4"/>
      <c r="BW64" s="3">
        <v>819.7</v>
      </c>
      <c r="BX64" s="4"/>
      <c r="BY64" s="3"/>
      <c r="BZ64" s="4"/>
      <c r="CA64" s="22"/>
      <c r="CB64" s="4"/>
      <c r="CC64" s="22"/>
      <c r="CD64" s="4"/>
      <c r="CE64" s="22"/>
      <c r="CF64" s="4"/>
      <c r="CG64" s="3"/>
      <c r="CH64" s="4"/>
      <c r="CI64" s="3"/>
      <c r="CJ64" s="4"/>
      <c r="CK64" s="22"/>
      <c r="CL64" s="4"/>
      <c r="CM64" s="3"/>
      <c r="CN64" s="4"/>
      <c r="CO64" s="22"/>
      <c r="CP64" s="4"/>
      <c r="CQ64" s="22"/>
      <c r="CR64" s="4"/>
      <c r="CS64" s="22"/>
      <c r="CT64" s="4"/>
      <c r="CU64" s="22"/>
      <c r="CV64" s="4"/>
      <c r="CW64" s="22"/>
      <c r="CX64" s="4"/>
      <c r="CY64" s="22"/>
      <c r="CZ64" s="4"/>
      <c r="DA64" s="22"/>
      <c r="DB64" s="4"/>
      <c r="DC64" s="22"/>
      <c r="DD64" s="4"/>
      <c r="DE64" s="22"/>
      <c r="DF64" s="4"/>
      <c r="DG64" s="22"/>
      <c r="DH64" s="4"/>
      <c r="DI64" s="22"/>
      <c r="DJ64" s="4"/>
      <c r="DK64" s="22"/>
      <c r="DL64" s="4"/>
      <c r="DM64" s="3"/>
      <c r="DN64" s="4"/>
      <c r="DO64" s="3"/>
      <c r="DP64" s="4"/>
      <c r="DQ64" s="3"/>
      <c r="DR64" s="4"/>
      <c r="DS64" s="3"/>
      <c r="DT64" s="4"/>
      <c r="DU64" s="3"/>
      <c r="DV64" s="4"/>
      <c r="DW64" s="3"/>
      <c r="DX64" s="4"/>
      <c r="DY64" s="3"/>
      <c r="DZ64" s="4"/>
      <c r="EA64" s="22"/>
      <c r="EB64" s="4"/>
      <c r="EC64" s="22"/>
      <c r="ED64" s="4"/>
      <c r="EE64" s="22"/>
      <c r="EF64" s="4"/>
      <c r="EG64" s="22"/>
      <c r="EH64" s="4"/>
      <c r="EI64" s="22"/>
      <c r="EJ64" s="4"/>
      <c r="EK64" s="22">
        <v>908.12</v>
      </c>
      <c r="EL64" s="4"/>
      <c r="EM64" s="3"/>
      <c r="EN64" s="4"/>
      <c r="EO64" s="3"/>
      <c r="EP64" s="4"/>
      <c r="EQ64" s="3"/>
      <c r="ER64" s="4"/>
      <c r="ES64" s="22"/>
      <c r="ET64" s="4"/>
      <c r="EU64" s="22"/>
      <c r="EV64" s="4"/>
      <c r="EW64" s="22"/>
      <c r="EX64" s="4"/>
      <c r="EY64" s="22"/>
      <c r="EZ64" s="4"/>
      <c r="FA64" s="22"/>
      <c r="FB64" s="4"/>
      <c r="FC64" s="22"/>
      <c r="FD64" s="4"/>
      <c r="FE64" s="22"/>
      <c r="FF64" s="4"/>
      <c r="FG64" s="22"/>
      <c r="FH64" s="4"/>
      <c r="FI64" s="22"/>
      <c r="FJ64" s="4"/>
      <c r="FK64" s="22"/>
      <c r="FL64" s="4"/>
      <c r="FM64" s="22"/>
      <c r="FN64" s="4"/>
      <c r="FO64" s="22"/>
      <c r="FP64" s="4"/>
      <c r="FQ64" s="22"/>
      <c r="FR64" s="4"/>
      <c r="FS64" s="22"/>
      <c r="FT64" s="4"/>
      <c r="FU64" s="22"/>
      <c r="FV64" s="4"/>
    </row>
    <row r="65" spans="1:178" x14ac:dyDescent="0.25">
      <c r="A65" s="84">
        <f t="shared" si="8"/>
        <v>240.62</v>
      </c>
      <c r="B65" s="3">
        <f t="shared" si="9"/>
        <v>0</v>
      </c>
      <c r="C65" s="97">
        <f t="shared" si="11"/>
        <v>4.4601305405435047E-5</v>
      </c>
      <c r="D65" s="97">
        <f t="shared" si="10"/>
        <v>0</v>
      </c>
      <c r="E65" s="94">
        <v>6390</v>
      </c>
      <c r="F65" s="69" t="s">
        <v>65</v>
      </c>
      <c r="G65" s="13" t="s">
        <v>28</v>
      </c>
      <c r="H65" s="69"/>
      <c r="I65" s="22"/>
      <c r="J65" s="4"/>
      <c r="K65" s="3"/>
      <c r="L65" s="4"/>
      <c r="M65" s="3"/>
      <c r="N65" s="4"/>
      <c r="O65" s="3"/>
      <c r="P65" s="4"/>
      <c r="Q65" s="22"/>
      <c r="R65" s="4"/>
      <c r="S65" s="22"/>
      <c r="T65" s="4"/>
      <c r="U65" s="3"/>
      <c r="V65" s="4"/>
      <c r="W65" s="14">
        <v>0</v>
      </c>
      <c r="X65" s="4"/>
      <c r="Y65" s="3">
        <v>0</v>
      </c>
      <c r="Z65" s="4"/>
      <c r="AA65" s="3">
        <v>0</v>
      </c>
      <c r="AB65" s="4"/>
      <c r="AC65" s="3">
        <v>0</v>
      </c>
      <c r="AD65" s="4"/>
      <c r="AE65" s="3"/>
      <c r="AF65" s="22"/>
      <c r="AG65" s="3"/>
      <c r="AH65" s="4"/>
      <c r="AI65" s="3"/>
      <c r="AJ65" s="4"/>
      <c r="AK65" s="3"/>
      <c r="AL65" s="4"/>
      <c r="AM65" s="3"/>
      <c r="AN65" s="4"/>
      <c r="AO65" s="3">
        <v>240.62</v>
      </c>
      <c r="AP65" s="4"/>
      <c r="AQ65" s="3"/>
      <c r="AR65" s="4"/>
      <c r="AS65" s="3"/>
      <c r="AT65" s="55"/>
      <c r="AU65" s="3"/>
      <c r="AV65" s="4"/>
      <c r="AW65" s="3"/>
      <c r="AX65" s="4"/>
      <c r="AY65" s="3"/>
      <c r="AZ65" s="4"/>
      <c r="BA65" s="3"/>
      <c r="BB65" s="4"/>
      <c r="BC65" s="3"/>
      <c r="BD65" s="4"/>
      <c r="BE65" s="3"/>
      <c r="BF65" s="4"/>
      <c r="BG65" s="3"/>
      <c r="BH65" s="4"/>
      <c r="BI65" s="3"/>
      <c r="BJ65" s="4"/>
      <c r="BK65" s="3"/>
      <c r="BL65" s="4"/>
      <c r="BM65" s="3"/>
      <c r="BN65" s="4"/>
      <c r="BO65" s="3"/>
      <c r="BP65" s="4"/>
      <c r="BQ65" s="3"/>
      <c r="BR65" s="4"/>
      <c r="BS65" s="3"/>
      <c r="BT65" s="4"/>
      <c r="BU65" s="3"/>
      <c r="BV65" s="4"/>
      <c r="BW65" s="3"/>
      <c r="BX65" s="4"/>
      <c r="BY65" s="3"/>
      <c r="BZ65" s="4"/>
      <c r="CA65" s="22"/>
      <c r="CB65" s="4"/>
      <c r="CC65" s="22"/>
      <c r="CD65" s="4"/>
      <c r="CE65" s="22"/>
      <c r="CF65" s="4"/>
      <c r="CG65" s="3"/>
      <c r="CH65" s="4"/>
      <c r="CI65" s="3"/>
      <c r="CJ65" s="4"/>
      <c r="CK65" s="22"/>
      <c r="CL65" s="4"/>
      <c r="CM65" s="3"/>
      <c r="CN65" s="4"/>
      <c r="CO65" s="22"/>
      <c r="CP65" s="4"/>
      <c r="CQ65" s="22"/>
      <c r="CR65" s="4"/>
      <c r="CS65" s="22"/>
      <c r="CT65" s="4"/>
      <c r="CU65" s="22"/>
      <c r="CV65" s="4"/>
      <c r="CW65" s="22"/>
      <c r="CX65" s="4"/>
      <c r="CY65" s="22"/>
      <c r="CZ65" s="4"/>
      <c r="DA65" s="22"/>
      <c r="DB65" s="4"/>
      <c r="DC65" s="22"/>
      <c r="DD65" s="4"/>
      <c r="DE65" s="22"/>
      <c r="DF65" s="4"/>
      <c r="DG65" s="22"/>
      <c r="DH65" s="4"/>
      <c r="DI65" s="22"/>
      <c r="DJ65" s="4"/>
      <c r="DK65" s="22"/>
      <c r="DL65" s="4"/>
      <c r="DM65" s="3"/>
      <c r="DN65" s="4"/>
      <c r="DO65" s="3"/>
      <c r="DP65" s="4"/>
      <c r="DQ65" s="3"/>
      <c r="DR65" s="4"/>
      <c r="DS65" s="3"/>
      <c r="DT65" s="4"/>
      <c r="DU65" s="3"/>
      <c r="DV65" s="4"/>
      <c r="DW65" s="3"/>
      <c r="DX65" s="4"/>
      <c r="DY65" s="3"/>
      <c r="DZ65" s="4"/>
      <c r="EA65" s="22"/>
      <c r="EB65" s="4"/>
      <c r="EC65" s="22"/>
      <c r="ED65" s="4"/>
      <c r="EE65" s="22"/>
      <c r="EF65" s="4"/>
      <c r="EG65" s="22"/>
      <c r="EH65" s="4"/>
      <c r="EI65" s="22"/>
      <c r="EJ65" s="4"/>
      <c r="EK65" s="22"/>
      <c r="EL65" s="4"/>
      <c r="EM65" s="3"/>
      <c r="EN65" s="4"/>
      <c r="EO65" s="3"/>
      <c r="EP65" s="4"/>
      <c r="EQ65" s="3"/>
      <c r="ER65" s="4"/>
      <c r="ES65" s="22"/>
      <c r="ET65" s="4"/>
      <c r="EU65" s="22"/>
      <c r="EV65" s="4"/>
      <c r="EW65" s="22"/>
      <c r="EX65" s="4"/>
      <c r="EY65" s="22"/>
      <c r="EZ65" s="4"/>
      <c r="FA65" s="22"/>
      <c r="FB65" s="4"/>
      <c r="FC65" s="22"/>
      <c r="FD65" s="4"/>
      <c r="FE65" s="22"/>
      <c r="FF65" s="4"/>
      <c r="FG65" s="22"/>
      <c r="FH65" s="4"/>
      <c r="FI65" s="22"/>
      <c r="FJ65" s="4"/>
      <c r="FK65" s="22"/>
      <c r="FL65" s="4"/>
      <c r="FM65" s="22"/>
      <c r="FN65" s="4"/>
      <c r="FO65" s="22"/>
      <c r="FP65" s="4"/>
      <c r="FQ65" s="22"/>
      <c r="FR65" s="4"/>
      <c r="FS65" s="22"/>
      <c r="FT65" s="4"/>
      <c r="FU65" s="22"/>
      <c r="FV65" s="4"/>
    </row>
    <row r="66" spans="1:178" x14ac:dyDescent="0.25">
      <c r="A66" s="84">
        <f t="shared" si="8"/>
        <v>14256</v>
      </c>
      <c r="B66" s="3">
        <f t="shared" si="9"/>
        <v>14256</v>
      </c>
      <c r="C66" s="97">
        <f t="shared" si="11"/>
        <v>2.6424911057263819E-3</v>
      </c>
      <c r="D66" s="97">
        <f t="shared" si="10"/>
        <v>4.1164758338714299E-3</v>
      </c>
      <c r="E66" s="94">
        <v>6490</v>
      </c>
      <c r="F66" s="78" t="s">
        <v>65</v>
      </c>
      <c r="G66" s="36" t="s">
        <v>76</v>
      </c>
      <c r="H66" s="69"/>
      <c r="I66" s="22"/>
      <c r="J66" s="4"/>
      <c r="K66" s="3"/>
      <c r="L66" s="4"/>
      <c r="M66" s="3"/>
      <c r="N66" s="4"/>
      <c r="O66" s="3"/>
      <c r="P66" s="4"/>
      <c r="Q66" s="22"/>
      <c r="R66" s="4"/>
      <c r="S66" s="22"/>
      <c r="T66" s="4"/>
      <c r="U66" s="3"/>
      <c r="V66" s="4"/>
      <c r="W66" s="14"/>
      <c r="X66" s="4"/>
      <c r="Y66" s="3"/>
      <c r="Z66" s="4"/>
      <c r="AA66" s="3">
        <v>0</v>
      </c>
      <c r="AB66" s="4"/>
      <c r="AC66" s="3">
        <v>0</v>
      </c>
      <c r="AD66" s="4"/>
      <c r="AE66" s="3"/>
      <c r="AF66" s="22"/>
      <c r="AG66" s="3"/>
      <c r="AH66" s="4"/>
      <c r="AI66" s="3"/>
      <c r="AJ66" s="4"/>
      <c r="AK66" s="3"/>
      <c r="AL66" s="4"/>
      <c r="AM66" s="3"/>
      <c r="AN66" s="4"/>
      <c r="AO66" s="3"/>
      <c r="AP66" s="4"/>
      <c r="AQ66" s="3"/>
      <c r="AR66" s="4"/>
      <c r="AS66" s="3"/>
      <c r="AT66" s="55"/>
      <c r="AU66" s="3"/>
      <c r="AV66" s="4"/>
      <c r="AW66" s="3"/>
      <c r="AX66" s="4"/>
      <c r="AY66" s="3"/>
      <c r="AZ66" s="4"/>
      <c r="BA66" s="3"/>
      <c r="BB66" s="4"/>
      <c r="BC66" s="3"/>
      <c r="BD66" s="4"/>
      <c r="BE66" s="3"/>
      <c r="BF66" s="4"/>
      <c r="BG66" s="3"/>
      <c r="BH66" s="4"/>
      <c r="BI66" s="3"/>
      <c r="BJ66" s="4"/>
      <c r="BK66" s="3"/>
      <c r="BL66" s="4"/>
      <c r="BM66" s="3"/>
      <c r="BN66" s="4"/>
      <c r="BO66" s="3"/>
      <c r="BP66" s="4"/>
      <c r="BQ66" s="3"/>
      <c r="BR66" s="4"/>
      <c r="BS66" s="3"/>
      <c r="BT66" s="4"/>
      <c r="BU66" s="3"/>
      <c r="BV66" s="4"/>
      <c r="BW66" s="3"/>
      <c r="BX66" s="4"/>
      <c r="BY66" s="3"/>
      <c r="BZ66" s="4"/>
      <c r="CA66" s="22"/>
      <c r="CB66" s="4"/>
      <c r="CC66" s="22"/>
      <c r="CD66" s="4"/>
      <c r="CE66" s="22"/>
      <c r="CF66" s="4"/>
      <c r="CG66" s="3"/>
      <c r="CH66" s="4"/>
      <c r="CI66" s="3"/>
      <c r="CJ66" s="4"/>
      <c r="CK66" s="22"/>
      <c r="CL66" s="4"/>
      <c r="CM66" s="3"/>
      <c r="CN66" s="4"/>
      <c r="CO66" s="22"/>
      <c r="CP66" s="4"/>
      <c r="CQ66" s="22"/>
      <c r="CR66" s="4"/>
      <c r="CS66" s="22"/>
      <c r="CT66" s="4"/>
      <c r="CU66" s="22"/>
      <c r="CV66" s="4"/>
      <c r="CW66" s="22"/>
      <c r="CX66" s="4"/>
      <c r="CY66" s="22"/>
      <c r="CZ66" s="4"/>
      <c r="DA66" s="22"/>
      <c r="DB66" s="4"/>
      <c r="DC66" s="22"/>
      <c r="DD66" s="4"/>
      <c r="DE66" s="22"/>
      <c r="DF66" s="4"/>
      <c r="DG66" s="22"/>
      <c r="DH66" s="4"/>
      <c r="DI66" s="22"/>
      <c r="DJ66" s="4"/>
      <c r="DK66" s="22"/>
      <c r="DL66" s="4"/>
      <c r="DM66" s="3"/>
      <c r="DN66" s="4"/>
      <c r="DO66" s="3"/>
      <c r="DP66" s="4"/>
      <c r="DQ66" s="3"/>
      <c r="DR66" s="4"/>
      <c r="DS66" s="3"/>
      <c r="DT66" s="4"/>
      <c r="DU66" s="3"/>
      <c r="DV66" s="4"/>
      <c r="DW66" s="3"/>
      <c r="DX66" s="4"/>
      <c r="DY66" s="3"/>
      <c r="DZ66" s="4"/>
      <c r="EA66" s="22"/>
      <c r="EB66" s="4"/>
      <c r="EC66" s="22">
        <v>7128</v>
      </c>
      <c r="ED66" s="4"/>
      <c r="EE66" s="22"/>
      <c r="EF66" s="4"/>
      <c r="EG66" s="22"/>
      <c r="EH66" s="4"/>
      <c r="EI66" s="22">
        <v>7128</v>
      </c>
      <c r="EJ66" s="4"/>
      <c r="EK66" s="22"/>
      <c r="EL66" s="4"/>
      <c r="EM66" s="3"/>
      <c r="EN66" s="4"/>
      <c r="EO66" s="3"/>
      <c r="EP66" s="4"/>
      <c r="EQ66" s="3"/>
      <c r="ER66" s="4"/>
      <c r="ES66" s="22"/>
      <c r="ET66" s="4"/>
      <c r="EU66" s="22"/>
      <c r="EV66" s="4"/>
      <c r="EW66" s="22"/>
      <c r="EX66" s="4"/>
      <c r="EY66" s="22"/>
      <c r="EZ66" s="4"/>
      <c r="FA66" s="22"/>
      <c r="FB66" s="4"/>
      <c r="FC66" s="22"/>
      <c r="FD66" s="4"/>
      <c r="FE66" s="22"/>
      <c r="FF66" s="4"/>
      <c r="FG66" s="22"/>
      <c r="FH66" s="4"/>
      <c r="FI66" s="22"/>
      <c r="FJ66" s="4"/>
      <c r="FK66" s="22"/>
      <c r="FL66" s="4"/>
      <c r="FM66" s="22"/>
      <c r="FN66" s="4"/>
      <c r="FO66" s="22"/>
      <c r="FP66" s="4"/>
      <c r="FQ66" s="22"/>
      <c r="FR66" s="4"/>
      <c r="FS66" s="22"/>
      <c r="FT66" s="4"/>
      <c r="FU66" s="22"/>
      <c r="FV66" s="4"/>
    </row>
    <row r="67" spans="1:178" x14ac:dyDescent="0.25">
      <c r="A67" s="84">
        <f t="shared" si="8"/>
        <v>1778.8</v>
      </c>
      <c r="B67" s="3">
        <f t="shared" si="9"/>
        <v>958.5</v>
      </c>
      <c r="C67" s="97">
        <f t="shared" si="11"/>
        <v>3.2971823645244725E-4</v>
      </c>
      <c r="D67" s="97">
        <f t="shared" si="10"/>
        <v>2.7677062898188591E-4</v>
      </c>
      <c r="E67" s="94">
        <v>6290</v>
      </c>
      <c r="F67" s="69" t="s">
        <v>65</v>
      </c>
      <c r="G67" s="13" t="s">
        <v>29</v>
      </c>
      <c r="H67" s="69"/>
      <c r="I67" s="22"/>
      <c r="J67" s="4"/>
      <c r="K67" s="3">
        <v>156.25</v>
      </c>
      <c r="L67" s="4"/>
      <c r="M67" s="3">
        <v>100</v>
      </c>
      <c r="N67" s="4"/>
      <c r="O67" s="3">
        <v>62.98</v>
      </c>
      <c r="P67" s="4"/>
      <c r="Q67" s="22"/>
      <c r="R67" s="4"/>
      <c r="S67" s="22"/>
      <c r="T67" s="4"/>
      <c r="U67" s="3">
        <v>25</v>
      </c>
      <c r="V67" s="4"/>
      <c r="W67" s="14">
        <v>18.75</v>
      </c>
      <c r="X67" s="4"/>
      <c r="Y67" s="3">
        <v>175</v>
      </c>
      <c r="Z67" s="4"/>
      <c r="AA67" s="3">
        <v>0</v>
      </c>
      <c r="AB67" s="4"/>
      <c r="AC67" s="3">
        <v>0</v>
      </c>
      <c r="AD67" s="4"/>
      <c r="AE67" s="3">
        <v>93.57</v>
      </c>
      <c r="AF67" s="22"/>
      <c r="AG67" s="3"/>
      <c r="AH67" s="4"/>
      <c r="AI67" s="3"/>
      <c r="AJ67" s="4"/>
      <c r="AK67" s="3">
        <v>68.75</v>
      </c>
      <c r="AL67" s="4"/>
      <c r="AM67" s="3">
        <v>45</v>
      </c>
      <c r="AN67" s="4"/>
      <c r="AO67" s="3">
        <v>75</v>
      </c>
      <c r="AP67" s="4"/>
      <c r="AQ67" s="3"/>
      <c r="AR67" s="4"/>
      <c r="AS67" s="3">
        <v>68.75</v>
      </c>
      <c r="AT67" s="55"/>
      <c r="AU67" s="3"/>
      <c r="AV67" s="4"/>
      <c r="AW67" s="3">
        <v>37.5</v>
      </c>
      <c r="AX67" s="4"/>
      <c r="AY67" s="3">
        <v>31.25</v>
      </c>
      <c r="AZ67" s="4"/>
      <c r="BA67" s="3"/>
      <c r="BB67" s="4"/>
      <c r="BC67" s="3">
        <v>37.5</v>
      </c>
      <c r="BD67" s="4"/>
      <c r="BE67" s="3">
        <v>6.25</v>
      </c>
      <c r="BF67" s="4"/>
      <c r="BG67" s="3">
        <v>18.75</v>
      </c>
      <c r="BH67" s="4"/>
      <c r="BI67" s="3"/>
      <c r="BJ67" s="4"/>
      <c r="BK67" s="3">
        <v>50</v>
      </c>
      <c r="BL67" s="4"/>
      <c r="BM67" s="3"/>
      <c r="BN67" s="4"/>
      <c r="BO67" s="3">
        <v>43.75</v>
      </c>
      <c r="BP67" s="4"/>
      <c r="BQ67" s="3">
        <v>18.75</v>
      </c>
      <c r="BR67" s="4"/>
      <c r="BS67" s="3"/>
      <c r="BT67" s="4"/>
      <c r="BU67" s="3">
        <v>75</v>
      </c>
      <c r="BV67" s="4"/>
      <c r="BW67" s="3"/>
      <c r="BX67" s="4"/>
      <c r="BY67" s="3">
        <v>25</v>
      </c>
      <c r="BZ67" s="4"/>
      <c r="CA67" s="22"/>
      <c r="CB67" s="4"/>
      <c r="CC67" s="22"/>
      <c r="CD67" s="4"/>
      <c r="CE67" s="22"/>
      <c r="CF67" s="4"/>
      <c r="CG67" s="3">
        <v>26</v>
      </c>
      <c r="CH67" s="4"/>
      <c r="CI67" s="3"/>
      <c r="CJ67" s="4"/>
      <c r="CK67" s="22"/>
      <c r="CL67" s="4"/>
      <c r="CM67" s="3"/>
      <c r="CN67" s="4"/>
      <c r="CO67" s="22"/>
      <c r="CP67" s="4"/>
      <c r="CQ67" s="22"/>
      <c r="CR67" s="4"/>
      <c r="CS67" s="22"/>
      <c r="CT67" s="4"/>
      <c r="CU67" s="22"/>
      <c r="CV67" s="4"/>
      <c r="CW67" s="22"/>
      <c r="CX67" s="4"/>
      <c r="CY67" s="22"/>
      <c r="CZ67" s="4"/>
      <c r="DA67" s="22"/>
      <c r="DB67" s="4"/>
      <c r="DC67" s="22"/>
      <c r="DD67" s="4"/>
      <c r="DE67" s="22"/>
      <c r="DF67" s="4"/>
      <c r="DG67" s="22"/>
      <c r="DH67" s="4"/>
      <c r="DI67" s="22"/>
      <c r="DJ67" s="4"/>
      <c r="DK67" s="22"/>
      <c r="DL67" s="4"/>
      <c r="DM67" s="3"/>
      <c r="DN67" s="4"/>
      <c r="DO67" s="3"/>
      <c r="DP67" s="4"/>
      <c r="DQ67" s="3"/>
      <c r="DR67" s="4"/>
      <c r="DS67" s="3"/>
      <c r="DT67" s="4"/>
      <c r="DU67" s="3"/>
      <c r="DV67" s="4"/>
      <c r="DW67" s="3"/>
      <c r="DX67" s="4"/>
      <c r="DY67" s="3"/>
      <c r="DZ67" s="4"/>
      <c r="EA67" s="22">
        <v>50</v>
      </c>
      <c r="EB67" s="4"/>
      <c r="EC67" s="22">
        <v>106.25</v>
      </c>
      <c r="ED67" s="4"/>
      <c r="EE67" s="22"/>
      <c r="EF67" s="4"/>
      <c r="EG67" s="22">
        <v>50</v>
      </c>
      <c r="EH67" s="4"/>
      <c r="EI67" s="22">
        <v>106.25</v>
      </c>
      <c r="EJ67" s="4"/>
      <c r="EK67" s="22"/>
      <c r="EL67" s="4"/>
      <c r="EM67" s="3"/>
      <c r="EN67" s="4"/>
      <c r="EO67" s="3"/>
      <c r="EP67" s="4"/>
      <c r="EQ67" s="3"/>
      <c r="ER67" s="4"/>
      <c r="ES67" s="22">
        <v>45</v>
      </c>
      <c r="ET67" s="4"/>
      <c r="EU67" s="22"/>
      <c r="EV67" s="4"/>
      <c r="EW67" s="22"/>
      <c r="EX67" s="4"/>
      <c r="EY67" s="22"/>
      <c r="EZ67" s="4"/>
      <c r="FA67" s="22"/>
      <c r="FB67" s="4"/>
      <c r="FC67" s="22"/>
      <c r="FD67" s="4"/>
      <c r="FE67" s="22">
        <v>100</v>
      </c>
      <c r="FF67" s="4"/>
      <c r="FG67" s="22">
        <v>31.25</v>
      </c>
      <c r="FH67" s="4"/>
      <c r="FI67" s="22">
        <v>6.25</v>
      </c>
      <c r="FJ67" s="4"/>
      <c r="FK67" s="22">
        <v>25</v>
      </c>
      <c r="FL67" s="4"/>
      <c r="FM67" s="22"/>
      <c r="FN67" s="4"/>
      <c r="FO67" s="22"/>
      <c r="FP67" s="4"/>
      <c r="FQ67" s="22"/>
      <c r="FR67" s="4"/>
      <c r="FS67" s="22"/>
      <c r="FT67" s="4"/>
      <c r="FU67" s="22"/>
      <c r="FV67" s="4"/>
    </row>
    <row r="68" spans="1:178" x14ac:dyDescent="0.25">
      <c r="A68" s="84">
        <f t="shared" si="8"/>
        <v>375</v>
      </c>
      <c r="B68" s="3">
        <f t="shared" si="9"/>
        <v>375</v>
      </c>
      <c r="C68" s="97">
        <f t="shared" si="11"/>
        <v>6.9509972267634202E-5</v>
      </c>
      <c r="D68" s="97">
        <f t="shared" si="10"/>
        <v>1.0828271869400858E-4</v>
      </c>
      <c r="E68" s="94">
        <v>6483</v>
      </c>
      <c r="F68" s="69" t="s">
        <v>65</v>
      </c>
      <c r="G68" s="36" t="s">
        <v>208</v>
      </c>
      <c r="H68" s="69"/>
      <c r="I68" s="22"/>
      <c r="J68" s="4"/>
      <c r="K68" s="3"/>
      <c r="L68" s="4"/>
      <c r="M68" s="3"/>
      <c r="N68" s="4"/>
      <c r="O68" s="3"/>
      <c r="P68" s="4"/>
      <c r="Q68" s="22"/>
      <c r="R68" s="4"/>
      <c r="S68" s="22"/>
      <c r="T68" s="4"/>
      <c r="U68" s="3"/>
      <c r="V68" s="4"/>
      <c r="W68" s="14"/>
      <c r="X68" s="4"/>
      <c r="Y68" s="3"/>
      <c r="Z68" s="4"/>
      <c r="AA68" s="3"/>
      <c r="AB68" s="4"/>
      <c r="AC68" s="3"/>
      <c r="AD68" s="4"/>
      <c r="AE68" s="3"/>
      <c r="AF68" s="22"/>
      <c r="AG68" s="3"/>
      <c r="AH68" s="4"/>
      <c r="AI68" s="3"/>
      <c r="AJ68" s="4"/>
      <c r="AK68" s="3"/>
      <c r="AL68" s="4"/>
      <c r="AM68" s="3"/>
      <c r="AN68" s="4"/>
      <c r="AO68" s="3"/>
      <c r="AP68" s="4"/>
      <c r="AQ68" s="3"/>
      <c r="AR68" s="4"/>
      <c r="AS68" s="3"/>
      <c r="AT68" s="55"/>
      <c r="AU68" s="3"/>
      <c r="AV68" s="4"/>
      <c r="AW68" s="3"/>
      <c r="AX68" s="4"/>
      <c r="AY68" s="3"/>
      <c r="AZ68" s="4"/>
      <c r="BA68" s="3"/>
      <c r="BB68" s="4"/>
      <c r="BC68" s="3"/>
      <c r="BD68" s="4"/>
      <c r="BE68" s="3"/>
      <c r="BF68" s="4"/>
      <c r="BG68" s="3"/>
      <c r="BH68" s="4"/>
      <c r="BI68" s="3"/>
      <c r="BJ68" s="4"/>
      <c r="BK68" s="3"/>
      <c r="BL68" s="4"/>
      <c r="BM68" s="3"/>
      <c r="BN68" s="4"/>
      <c r="BO68" s="3"/>
      <c r="BP68" s="4"/>
      <c r="BQ68" s="3"/>
      <c r="BR68" s="4"/>
      <c r="BS68" s="3"/>
      <c r="BT68" s="4"/>
      <c r="BU68" s="3"/>
      <c r="BV68" s="4"/>
      <c r="BW68" s="3"/>
      <c r="BX68" s="4"/>
      <c r="BY68" s="3"/>
      <c r="BZ68" s="4"/>
      <c r="CA68" s="22"/>
      <c r="CB68" s="4"/>
      <c r="CC68" s="22"/>
      <c r="CD68" s="4"/>
      <c r="CE68" s="22"/>
      <c r="CF68" s="4"/>
      <c r="CG68" s="3"/>
      <c r="CH68" s="4"/>
      <c r="CI68" s="3"/>
      <c r="CJ68" s="4"/>
      <c r="CK68" s="22"/>
      <c r="CL68" s="4"/>
      <c r="CM68" s="3"/>
      <c r="CN68" s="4"/>
      <c r="CO68" s="22"/>
      <c r="CP68" s="4"/>
      <c r="CQ68" s="22"/>
      <c r="CR68" s="4"/>
      <c r="CS68" s="22"/>
      <c r="CT68" s="4"/>
      <c r="CU68" s="22"/>
      <c r="CV68" s="4"/>
      <c r="CW68" s="22"/>
      <c r="CX68" s="4"/>
      <c r="CY68" s="22"/>
      <c r="CZ68" s="4"/>
      <c r="DA68" s="22"/>
      <c r="DB68" s="4"/>
      <c r="DC68" s="22"/>
      <c r="DD68" s="4"/>
      <c r="DE68" s="22"/>
      <c r="DF68" s="4"/>
      <c r="DG68" s="22"/>
      <c r="DH68" s="4"/>
      <c r="DI68" s="22"/>
      <c r="DJ68" s="4"/>
      <c r="DK68" s="22"/>
      <c r="DL68" s="4"/>
      <c r="DM68" s="3"/>
      <c r="DN68" s="4"/>
      <c r="DO68" s="3"/>
      <c r="DP68" s="4"/>
      <c r="DQ68" s="3"/>
      <c r="DR68" s="4"/>
      <c r="DS68" s="3"/>
      <c r="DT68" s="4"/>
      <c r="DU68" s="3"/>
      <c r="DV68" s="4"/>
      <c r="DW68" s="3"/>
      <c r="DX68" s="4"/>
      <c r="DY68" s="3"/>
      <c r="DZ68" s="4"/>
      <c r="EA68" s="22"/>
      <c r="EB68" s="4"/>
      <c r="EC68" s="22"/>
      <c r="ED68" s="4"/>
      <c r="EE68" s="22"/>
      <c r="EF68" s="4"/>
      <c r="EG68" s="22"/>
      <c r="EH68" s="4"/>
      <c r="EI68" s="22"/>
      <c r="EJ68" s="4"/>
      <c r="EK68" s="22"/>
      <c r="EL68" s="4"/>
      <c r="EM68" s="3"/>
      <c r="EN68" s="4"/>
      <c r="EO68" s="3"/>
      <c r="EP68" s="4"/>
      <c r="EQ68" s="3"/>
      <c r="ER68" s="4"/>
      <c r="ES68" s="22"/>
      <c r="ET68" s="4"/>
      <c r="EU68" s="22"/>
      <c r="EV68" s="4"/>
      <c r="EW68" s="22"/>
      <c r="EX68" s="4"/>
      <c r="EY68" s="22"/>
      <c r="EZ68" s="4"/>
      <c r="FA68" s="22"/>
      <c r="FB68" s="4"/>
      <c r="FC68" s="22"/>
      <c r="FD68" s="4"/>
      <c r="FE68" s="22"/>
      <c r="FF68" s="4"/>
      <c r="FG68" s="22"/>
      <c r="FH68" s="4"/>
      <c r="FI68" s="22">
        <v>375</v>
      </c>
      <c r="FJ68" s="4"/>
      <c r="FK68" s="22"/>
      <c r="FL68" s="4"/>
      <c r="FM68" s="22"/>
      <c r="FN68" s="4"/>
      <c r="FO68" s="22"/>
      <c r="FP68" s="4"/>
      <c r="FQ68" s="22"/>
      <c r="FR68" s="4"/>
      <c r="FS68" s="22"/>
      <c r="FT68" s="4"/>
      <c r="FU68" s="22"/>
      <c r="FV68" s="4"/>
    </row>
    <row r="69" spans="1:178" x14ac:dyDescent="0.25">
      <c r="A69" s="84">
        <f t="shared" si="8"/>
        <v>3282.64</v>
      </c>
      <c r="B69" s="3">
        <f t="shared" si="9"/>
        <v>2780</v>
      </c>
      <c r="C69" s="97">
        <f t="shared" si="11"/>
        <v>6.0846990763900458E-4</v>
      </c>
      <c r="D69" s="97">
        <f t="shared" si="10"/>
        <v>8.0273588791825027E-4</v>
      </c>
      <c r="E69" s="94">
        <v>6392</v>
      </c>
      <c r="F69" s="69" t="s">
        <v>65</v>
      </c>
      <c r="G69" s="13" t="s">
        <v>30</v>
      </c>
      <c r="H69" s="69"/>
      <c r="I69" s="22"/>
      <c r="J69" s="4"/>
      <c r="K69" s="3">
        <v>9.99</v>
      </c>
      <c r="L69" s="4"/>
      <c r="M69" s="3"/>
      <c r="N69" s="4"/>
      <c r="O69" s="3"/>
      <c r="P69" s="4"/>
      <c r="Q69" s="22"/>
      <c r="R69" s="4"/>
      <c r="S69" s="22"/>
      <c r="T69" s="4"/>
      <c r="U69" s="3"/>
      <c r="V69" s="4"/>
      <c r="W69" s="14">
        <v>25</v>
      </c>
      <c r="X69" s="4"/>
      <c r="Y69" s="3">
        <v>-25</v>
      </c>
      <c r="Z69" s="4"/>
      <c r="AA69" s="3">
        <v>76</v>
      </c>
      <c r="AB69" s="4"/>
      <c r="AC69" s="3">
        <v>52</v>
      </c>
      <c r="AD69" s="4"/>
      <c r="AE69" s="3">
        <v>40</v>
      </c>
      <c r="AF69" s="22"/>
      <c r="AG69" s="3">
        <v>78.650000000000006</v>
      </c>
      <c r="AH69" s="4"/>
      <c r="AI69" s="3">
        <v>4</v>
      </c>
      <c r="AJ69" s="4"/>
      <c r="AK69" s="3">
        <v>30</v>
      </c>
      <c r="AL69" s="4"/>
      <c r="AM69" s="3">
        <v>85</v>
      </c>
      <c r="AN69" s="4"/>
      <c r="AO69" s="3">
        <v>51</v>
      </c>
      <c r="AP69" s="4"/>
      <c r="AQ69" s="3">
        <v>76</v>
      </c>
      <c r="AR69" s="4"/>
      <c r="AS69" s="3">
        <v>51</v>
      </c>
      <c r="AT69" s="55"/>
      <c r="AU69" s="3">
        <v>44</v>
      </c>
      <c r="AV69" s="4"/>
      <c r="AW69" s="3">
        <v>62</v>
      </c>
      <c r="AX69" s="4"/>
      <c r="AY69" s="3">
        <v>59</v>
      </c>
      <c r="AZ69" s="4"/>
      <c r="BA69" s="3">
        <v>53</v>
      </c>
      <c r="BB69" s="4"/>
      <c r="BC69" s="3">
        <v>51</v>
      </c>
      <c r="BD69" s="4"/>
      <c r="BE69" s="3">
        <v>50</v>
      </c>
      <c r="BF69" s="4"/>
      <c r="BG69" s="3">
        <v>55</v>
      </c>
      <c r="BH69" s="4"/>
      <c r="BI69" s="3"/>
      <c r="BJ69" s="4"/>
      <c r="BK69" s="3">
        <v>86</v>
      </c>
      <c r="BL69" s="4"/>
      <c r="BM69" s="3">
        <v>57</v>
      </c>
      <c r="BN69" s="4"/>
      <c r="BO69" s="3">
        <v>69</v>
      </c>
      <c r="BP69" s="4"/>
      <c r="BQ69" s="3">
        <v>81</v>
      </c>
      <c r="BR69" s="4"/>
      <c r="BS69" s="3">
        <v>59</v>
      </c>
      <c r="BT69" s="4"/>
      <c r="BU69" s="3">
        <v>101.25</v>
      </c>
      <c r="BV69" s="4"/>
      <c r="BW69" s="3">
        <v>52.75</v>
      </c>
      <c r="BX69" s="4"/>
      <c r="BY69" s="3">
        <v>87</v>
      </c>
      <c r="BZ69" s="4"/>
      <c r="CA69" s="22"/>
      <c r="CB69" s="4"/>
      <c r="CC69" s="22"/>
      <c r="CD69" s="4"/>
      <c r="CE69" s="22"/>
      <c r="CF69" s="4"/>
      <c r="CG69" s="3">
        <v>69</v>
      </c>
      <c r="CH69" s="4"/>
      <c r="CI69" s="3">
        <v>69</v>
      </c>
      <c r="CJ69" s="4"/>
      <c r="CK69" s="22"/>
      <c r="CL69" s="4"/>
      <c r="CM69" s="3">
        <v>57</v>
      </c>
      <c r="CN69" s="4"/>
      <c r="CO69" s="22">
        <v>84</v>
      </c>
      <c r="CP69" s="4"/>
      <c r="CQ69" s="22"/>
      <c r="CR69" s="4"/>
      <c r="CS69" s="22">
        <v>191</v>
      </c>
      <c r="CT69" s="4"/>
      <c r="CU69" s="22">
        <v>137</v>
      </c>
      <c r="CV69" s="4"/>
      <c r="CW69" s="22"/>
      <c r="CX69" s="4"/>
      <c r="CY69" s="22"/>
      <c r="CZ69" s="4"/>
      <c r="DA69" s="22"/>
      <c r="DB69" s="4"/>
      <c r="DC69" s="22"/>
      <c r="DD69" s="4"/>
      <c r="DE69" s="22"/>
      <c r="DF69" s="4"/>
      <c r="DG69" s="22"/>
      <c r="DH69" s="4"/>
      <c r="DI69" s="22"/>
      <c r="DJ69" s="4"/>
      <c r="DK69" s="22"/>
      <c r="DL69" s="4"/>
      <c r="DM69" s="3"/>
      <c r="DN69" s="4"/>
      <c r="DO69" s="3">
        <v>5</v>
      </c>
      <c r="DP69" s="4"/>
      <c r="DQ69" s="3">
        <v>58</v>
      </c>
      <c r="DR69" s="4"/>
      <c r="DS69" s="3"/>
      <c r="DT69" s="4"/>
      <c r="DU69" s="3"/>
      <c r="DV69" s="4"/>
      <c r="DW69" s="3"/>
      <c r="DX69" s="4"/>
      <c r="DY69" s="3"/>
      <c r="DZ69" s="4"/>
      <c r="EA69" s="22">
        <v>61</v>
      </c>
      <c r="EB69" s="4"/>
      <c r="EC69" s="22">
        <v>70</v>
      </c>
      <c r="ED69" s="4"/>
      <c r="EE69" s="22">
        <v>63</v>
      </c>
      <c r="EF69" s="4"/>
      <c r="EG69" s="22">
        <v>61</v>
      </c>
      <c r="EH69" s="4"/>
      <c r="EI69" s="22">
        <v>70</v>
      </c>
      <c r="EJ69" s="4"/>
      <c r="EK69" s="22">
        <v>71</v>
      </c>
      <c r="EL69" s="4"/>
      <c r="EM69" s="3"/>
      <c r="EN69" s="4"/>
      <c r="EO69" s="3">
        <v>121</v>
      </c>
      <c r="EP69" s="4"/>
      <c r="EQ69" s="3"/>
      <c r="ER69" s="4"/>
      <c r="ES69" s="22">
        <v>5</v>
      </c>
      <c r="ET69" s="4"/>
      <c r="EU69" s="22">
        <v>107</v>
      </c>
      <c r="EV69" s="4"/>
      <c r="EW69" s="22">
        <v>5</v>
      </c>
      <c r="EX69" s="4"/>
      <c r="EY69" s="22">
        <v>118</v>
      </c>
      <c r="EZ69" s="4"/>
      <c r="FA69" s="22"/>
      <c r="FB69" s="4"/>
      <c r="FC69" s="22">
        <v>5</v>
      </c>
      <c r="FD69" s="4"/>
      <c r="FE69" s="22">
        <v>114</v>
      </c>
      <c r="FF69" s="4"/>
      <c r="FG69" s="22">
        <v>20</v>
      </c>
      <c r="FH69" s="4"/>
      <c r="FI69" s="22">
        <v>138</v>
      </c>
      <c r="FJ69" s="4"/>
      <c r="FK69" s="22">
        <v>63</v>
      </c>
      <c r="FL69" s="4"/>
      <c r="FM69" s="22"/>
      <c r="FN69" s="4"/>
      <c r="FO69" s="22"/>
      <c r="FP69" s="4"/>
      <c r="FQ69" s="22"/>
      <c r="FR69" s="4"/>
      <c r="FS69" s="22"/>
      <c r="FT69" s="4"/>
      <c r="FU69" s="22"/>
      <c r="FV69" s="4"/>
    </row>
    <row r="70" spans="1:178" ht="15.75" thickBot="1" x14ac:dyDescent="0.3">
      <c r="A70" s="85">
        <f t="shared" si="8"/>
        <v>3815.75</v>
      </c>
      <c r="B70" s="5">
        <f>SUM(AR70:GE70)</f>
        <v>2455.25</v>
      </c>
      <c r="C70" s="98">
        <f t="shared" si="11"/>
        <v>7.072871378139339E-4</v>
      </c>
      <c r="D70" s="98">
        <f t="shared" si="10"/>
        <v>7.0896305352923883E-4</v>
      </c>
      <c r="E70" s="95">
        <v>6397</v>
      </c>
      <c r="F70" s="70" t="s">
        <v>65</v>
      </c>
      <c r="G70" s="16" t="s">
        <v>133</v>
      </c>
      <c r="H70" s="70"/>
      <c r="I70" s="25"/>
      <c r="J70" s="6"/>
      <c r="K70" s="5">
        <v>1173</v>
      </c>
      <c r="L70" s="6"/>
      <c r="M70" s="5"/>
      <c r="N70" s="6"/>
      <c r="O70" s="5"/>
      <c r="P70" s="6"/>
      <c r="Q70" s="25"/>
      <c r="R70" s="6"/>
      <c r="S70" s="25"/>
      <c r="T70" s="6"/>
      <c r="U70" s="5"/>
      <c r="V70" s="6"/>
      <c r="W70" s="17">
        <v>0</v>
      </c>
      <c r="X70" s="6"/>
      <c r="Y70" s="5">
        <v>0</v>
      </c>
      <c r="Z70" s="6"/>
      <c r="AA70" s="3">
        <v>0</v>
      </c>
      <c r="AB70" s="6"/>
      <c r="AC70" s="3">
        <v>0</v>
      </c>
      <c r="AD70" s="6"/>
      <c r="AE70" s="3"/>
      <c r="AF70" s="22"/>
      <c r="AG70" s="3"/>
      <c r="AH70" s="4"/>
      <c r="AI70" s="3"/>
      <c r="AJ70" s="6"/>
      <c r="AK70" s="3"/>
      <c r="AL70" s="6"/>
      <c r="AM70" s="3">
        <v>187.5</v>
      </c>
      <c r="AN70" s="6"/>
      <c r="AO70" s="3"/>
      <c r="AP70" s="6"/>
      <c r="AQ70" s="3"/>
      <c r="AR70" s="6"/>
      <c r="AS70" s="3"/>
      <c r="AT70" s="56"/>
      <c r="AU70" s="3"/>
      <c r="AV70" s="6"/>
      <c r="AW70" s="3"/>
      <c r="AX70" s="6"/>
      <c r="AY70" s="3">
        <v>187.5</v>
      </c>
      <c r="AZ70" s="6"/>
      <c r="BA70" s="3"/>
      <c r="BB70" s="4"/>
      <c r="BC70" s="3"/>
      <c r="BD70" s="6"/>
      <c r="BE70" s="3"/>
      <c r="BF70" s="6"/>
      <c r="BG70" s="3"/>
      <c r="BH70" s="6"/>
      <c r="BI70" s="3"/>
      <c r="BJ70" s="6"/>
      <c r="BK70" s="3">
        <v>196</v>
      </c>
      <c r="BL70" s="6"/>
      <c r="BM70" s="3"/>
      <c r="BN70" s="6"/>
      <c r="BO70" s="3"/>
      <c r="BP70" s="6"/>
      <c r="BQ70" s="3"/>
      <c r="BR70" s="6"/>
      <c r="BS70" s="3"/>
      <c r="BT70" s="6"/>
      <c r="BU70" s="3"/>
      <c r="BV70" s="6"/>
      <c r="BW70" s="3"/>
      <c r="BX70" s="6"/>
      <c r="BY70" s="3"/>
      <c r="BZ70" s="6"/>
      <c r="CA70" s="22"/>
      <c r="CB70" s="6"/>
      <c r="CC70" s="22"/>
      <c r="CD70" s="6"/>
      <c r="CE70" s="22"/>
      <c r="CF70" s="6"/>
      <c r="CG70" s="3"/>
      <c r="CH70" s="6"/>
      <c r="CI70" s="3"/>
      <c r="CJ70" s="6"/>
      <c r="CK70" s="22"/>
      <c r="CL70" s="6"/>
      <c r="CM70" s="3">
        <v>392</v>
      </c>
      <c r="CN70" s="6"/>
      <c r="CO70" s="22"/>
      <c r="CP70" s="6"/>
      <c r="CQ70" s="22"/>
      <c r="CR70" s="6"/>
      <c r="CS70" s="22"/>
      <c r="CT70" s="6"/>
      <c r="CU70" s="22"/>
      <c r="CV70" s="6"/>
      <c r="CW70" s="22"/>
      <c r="CX70" s="6"/>
      <c r="CY70" s="22"/>
      <c r="CZ70" s="6"/>
      <c r="DA70" s="22"/>
      <c r="DB70" s="6"/>
      <c r="DC70" s="22"/>
      <c r="DD70" s="6"/>
      <c r="DE70" s="22"/>
      <c r="DF70" s="6"/>
      <c r="DG70" s="22"/>
      <c r="DH70" s="6"/>
      <c r="DI70" s="22"/>
      <c r="DJ70" s="6"/>
      <c r="DK70" s="22"/>
      <c r="DL70" s="6"/>
      <c r="DM70" s="3"/>
      <c r="DN70" s="6"/>
      <c r="DO70" s="3"/>
      <c r="DP70" s="6"/>
      <c r="DQ70" s="3"/>
      <c r="DR70" s="6"/>
      <c r="DS70" s="3"/>
      <c r="DT70" s="6"/>
      <c r="DU70" s="3"/>
      <c r="DV70" s="6"/>
      <c r="DW70" s="3"/>
      <c r="DX70" s="6"/>
      <c r="DY70" s="3"/>
      <c r="DZ70" s="6"/>
      <c r="EA70" s="22"/>
      <c r="EB70" s="6"/>
      <c r="EC70" s="22"/>
      <c r="ED70" s="6"/>
      <c r="EE70" s="22"/>
      <c r="EF70" s="6"/>
      <c r="EG70" s="22"/>
      <c r="EH70" s="6"/>
      <c r="EI70" s="22"/>
      <c r="EJ70" s="6"/>
      <c r="EK70" s="22"/>
      <c r="EL70" s="6"/>
      <c r="EM70" s="3"/>
      <c r="EN70" s="6"/>
      <c r="EO70" s="3"/>
      <c r="EP70" s="6"/>
      <c r="EQ70" s="3"/>
      <c r="ER70" s="6"/>
      <c r="ES70" s="22">
        <v>1679.75</v>
      </c>
      <c r="ET70" s="6"/>
      <c r="EU70" s="22"/>
      <c r="EV70" s="6"/>
      <c r="EW70" s="22"/>
      <c r="EX70" s="6"/>
      <c r="EY70" s="22"/>
      <c r="EZ70" s="6"/>
      <c r="FA70" s="22"/>
      <c r="FB70" s="6"/>
      <c r="FC70" s="22"/>
      <c r="FD70" s="6"/>
      <c r="FE70" s="22"/>
      <c r="FF70" s="6"/>
      <c r="FG70" s="22"/>
      <c r="FH70" s="6"/>
      <c r="FI70" s="22"/>
      <c r="FJ70" s="6"/>
      <c r="FK70" s="22"/>
      <c r="FL70" s="6"/>
      <c r="FM70" s="22"/>
      <c r="FN70" s="6"/>
      <c r="FO70" s="22"/>
      <c r="FP70" s="6"/>
      <c r="FQ70" s="22"/>
      <c r="FR70" s="6"/>
      <c r="FS70" s="22"/>
      <c r="FT70" s="6"/>
      <c r="FU70" s="22"/>
      <c r="FV70" s="6"/>
    </row>
    <row r="71" spans="1:178" ht="15.75" thickBot="1" x14ac:dyDescent="0.3">
      <c r="H71" s="71" t="s">
        <v>58</v>
      </c>
      <c r="I71" s="19"/>
      <c r="J71" s="20">
        <f>SUM(I45:I70)</f>
        <v>1584</v>
      </c>
      <c r="K71" s="19"/>
      <c r="L71" s="20">
        <f>SUM(K45:K70)</f>
        <v>19022.890000000003</v>
      </c>
      <c r="M71" s="19"/>
      <c r="N71" s="20">
        <f>SUM(M45:M70)</f>
        <v>18224.010000000002</v>
      </c>
      <c r="O71" s="19"/>
      <c r="P71" s="20">
        <f>SUM(O45:O70)</f>
        <v>14765.91</v>
      </c>
      <c r="Q71" s="26"/>
      <c r="R71" s="20">
        <f>SUM(Q45:Q70)</f>
        <v>0</v>
      </c>
      <c r="S71" s="19"/>
      <c r="T71" s="20">
        <f>SUM(S45:S70)</f>
        <v>0</v>
      </c>
      <c r="U71" s="19"/>
      <c r="V71" s="20">
        <f>SUM(U45:U70)</f>
        <v>18795.34</v>
      </c>
      <c r="W71" s="21"/>
      <c r="X71" s="20">
        <f>SUM(W45:W70)</f>
        <v>17782.57</v>
      </c>
      <c r="Y71" s="19"/>
      <c r="Z71" s="20">
        <f>SUM(Y45:Y70)</f>
        <v>15104.429999999998</v>
      </c>
      <c r="AA71" s="19"/>
      <c r="AB71" s="20">
        <f>SUM(AA45:AA70)</f>
        <v>15171.789999999999</v>
      </c>
      <c r="AC71" s="19"/>
      <c r="AD71" s="20">
        <f>SUM(AC45:AC70)</f>
        <v>23507.29</v>
      </c>
      <c r="AE71" s="19"/>
      <c r="AF71" s="21">
        <f>SUM(AE45:AE70)</f>
        <v>14549.369999999999</v>
      </c>
      <c r="AG71" s="19"/>
      <c r="AH71" s="20">
        <f>SUM(AG45:AG70)</f>
        <v>37064.97</v>
      </c>
      <c r="AI71" s="19"/>
      <c r="AJ71" s="20">
        <f>SUM(AI45:AI70)</f>
        <v>5928.13</v>
      </c>
      <c r="AK71" s="19"/>
      <c r="AL71" s="20">
        <f>SUM(AK45:AK70)</f>
        <v>23694.76</v>
      </c>
      <c r="AM71" s="19"/>
      <c r="AN71" s="20">
        <f>SUM(AM45:AM70)</f>
        <v>21574.78</v>
      </c>
      <c r="AO71" s="19"/>
      <c r="AP71" s="20">
        <f>SUM(AO45:AO70)</f>
        <v>4929.38</v>
      </c>
      <c r="AQ71" s="19"/>
      <c r="AR71" s="20">
        <f>SUM(AQ45:AQ70)</f>
        <v>15318.519999999999</v>
      </c>
      <c r="AS71" s="19"/>
      <c r="AT71" s="57">
        <f>SUM(AS45:AS70)</f>
        <v>17779.39</v>
      </c>
      <c r="AU71" s="19"/>
      <c r="AV71" s="20">
        <f>SUM(AU45:AU70)</f>
        <v>13099.57</v>
      </c>
      <c r="AW71" s="19"/>
      <c r="AX71" s="20">
        <f>SUM(AW45:AW70)</f>
        <v>7750.6</v>
      </c>
      <c r="AY71" s="19"/>
      <c r="AZ71" s="20">
        <f>SUM(AY45:AY70)</f>
        <v>8788.91</v>
      </c>
      <c r="BA71" s="19"/>
      <c r="BB71" s="20">
        <f>SUM(BA45:BA70)</f>
        <v>9592.0300000000007</v>
      </c>
      <c r="BC71" s="19"/>
      <c r="BD71" s="20">
        <f>SUM(BC45:BC70)</f>
        <v>13130.34</v>
      </c>
      <c r="BE71" s="19"/>
      <c r="BF71" s="20">
        <f>SUM(BE45:BE70)</f>
        <v>7926.06</v>
      </c>
      <c r="BG71" s="19"/>
      <c r="BH71" s="20">
        <f>SUM(BG45:BG70)</f>
        <v>14203.46</v>
      </c>
      <c r="BI71" s="19"/>
      <c r="BJ71" s="20">
        <f>SUM(BI45:BI70)</f>
        <v>9759.99</v>
      </c>
      <c r="BK71" s="19"/>
      <c r="BL71" s="20">
        <f>SUM(BK45:BK70)</f>
        <v>15003.029999999999</v>
      </c>
      <c r="BM71" s="19"/>
      <c r="BN71" s="20">
        <f>SUM(BM45:BM70)</f>
        <v>10358.799999999999</v>
      </c>
      <c r="BO71" s="19"/>
      <c r="BP71" s="20">
        <f>SUM(BO45:BO70)</f>
        <v>12150.130000000001</v>
      </c>
      <c r="BQ71" s="19"/>
      <c r="BR71" s="20">
        <f>SUM(BQ45:BQ70)</f>
        <v>11721.380000000001</v>
      </c>
      <c r="BS71" s="19"/>
      <c r="BT71" s="20">
        <f>SUM(BS45:BS70)</f>
        <v>7199.89</v>
      </c>
      <c r="BU71" s="19"/>
      <c r="BV71" s="20">
        <f>SUM(BU45:BU70)</f>
        <v>11618.19</v>
      </c>
      <c r="BW71" s="19"/>
      <c r="BX71" s="20">
        <f>SUM(BW45:BW70)</f>
        <v>12529.34</v>
      </c>
      <c r="BY71" s="19"/>
      <c r="BZ71" s="20">
        <f>SUM(BY45:BY70)</f>
        <v>8911.15</v>
      </c>
      <c r="CA71" s="21"/>
      <c r="CB71" s="20">
        <f>SUM(CA45:CA70)</f>
        <v>0</v>
      </c>
      <c r="CC71" s="21"/>
      <c r="CD71" s="20">
        <f>SUM(CC45:CC70)</f>
        <v>0</v>
      </c>
      <c r="CE71" s="21"/>
      <c r="CF71" s="20">
        <f>SUM(CE45:CE70)</f>
        <v>0</v>
      </c>
      <c r="CG71" s="19"/>
      <c r="CH71" s="20">
        <f>SUM(CG45:CG70)</f>
        <v>13850.35</v>
      </c>
      <c r="CI71" s="19"/>
      <c r="CJ71" s="20">
        <f>SUM(CI45:CI70)</f>
        <v>10918.47</v>
      </c>
      <c r="CK71" s="21"/>
      <c r="CL71" s="20">
        <f>SUM(CK45:CK70)</f>
        <v>0</v>
      </c>
      <c r="CM71" s="19"/>
      <c r="CN71" s="20">
        <f>SUM(CM45:CM70)</f>
        <v>12647.3</v>
      </c>
      <c r="CO71" s="21"/>
      <c r="CP71" s="20">
        <f>SUM(CO45:CO70)</f>
        <v>14965.39</v>
      </c>
      <c r="CQ71" s="21"/>
      <c r="CR71" s="20">
        <f>SUM(CQ45:CQ70)</f>
        <v>4863.7500000000009</v>
      </c>
      <c r="CS71" s="21"/>
      <c r="CT71" s="20">
        <f>SUM(CS45:CS70)</f>
        <v>6961.7699999999995</v>
      </c>
      <c r="CU71" s="21"/>
      <c r="CV71" s="20">
        <f>SUM(CU45:CU70)</f>
        <v>7349.34</v>
      </c>
      <c r="CW71" s="21"/>
      <c r="CX71" s="20">
        <f>SUM(CW45:CW70)</f>
        <v>0</v>
      </c>
      <c r="CY71" s="21"/>
      <c r="CZ71" s="20">
        <f>SUM(CY45:CY70)</f>
        <v>0</v>
      </c>
      <c r="DA71" s="21"/>
      <c r="DB71" s="20">
        <f>SUM(DA45:DA70)</f>
        <v>0</v>
      </c>
      <c r="DC71" s="21"/>
      <c r="DD71" s="20">
        <f>SUM(DC45:DC70)</f>
        <v>0</v>
      </c>
      <c r="DE71" s="21"/>
      <c r="DF71" s="20">
        <f>SUM(DE45:DE70)</f>
        <v>0</v>
      </c>
      <c r="DG71" s="21"/>
      <c r="DH71" s="20">
        <f>SUM(DG45:DG70)</f>
        <v>0</v>
      </c>
      <c r="DI71" s="21"/>
      <c r="DJ71" s="20">
        <f>SUM(DI45:DI70)</f>
        <v>0</v>
      </c>
      <c r="DK71" s="21"/>
      <c r="DL71" s="20">
        <f>SUM(DK45:DK70)</f>
        <v>0</v>
      </c>
      <c r="DM71" s="19"/>
      <c r="DN71" s="20">
        <f>SUM(DM45:DM70)</f>
        <v>1044.92</v>
      </c>
      <c r="DO71" s="19"/>
      <c r="DP71" s="20">
        <f>SUM(DO45:DO70)</f>
        <v>2903.43</v>
      </c>
      <c r="DQ71" s="19"/>
      <c r="DR71" s="20">
        <f>SUM(DQ45:DQ70)</f>
        <v>19397.86</v>
      </c>
      <c r="DS71" s="19"/>
      <c r="DT71" s="20">
        <f>SUM(DS45:DS70)</f>
        <v>0</v>
      </c>
      <c r="DU71" s="19"/>
      <c r="DV71" s="20">
        <f>SUM(DU45:DU70)</f>
        <v>0</v>
      </c>
      <c r="DW71" s="19"/>
      <c r="DX71" s="20">
        <f>SUM(DW45:DW70)</f>
        <v>0</v>
      </c>
      <c r="DY71" s="19"/>
      <c r="DZ71" s="20">
        <f>SUM(DY45:DY70)</f>
        <v>0</v>
      </c>
      <c r="EA71" s="21"/>
      <c r="EB71" s="20">
        <f>SUM(EA45:EA70)</f>
        <v>8396.630000000001</v>
      </c>
      <c r="EC71" s="21"/>
      <c r="ED71" s="20">
        <f>SUM(EC45:EC70)</f>
        <v>27299.64</v>
      </c>
      <c r="EE71" s="21"/>
      <c r="EF71" s="20">
        <f>SUM(EE45:EE70)</f>
        <v>7850.5099999999993</v>
      </c>
      <c r="EG71" s="21"/>
      <c r="EH71" s="20">
        <f>SUM(EG45:EG70)</f>
        <v>8396.630000000001</v>
      </c>
      <c r="EI71" s="21"/>
      <c r="EJ71" s="20">
        <f>SUM(EI45:EI70)</f>
        <v>27299.64</v>
      </c>
      <c r="EK71" s="21"/>
      <c r="EL71" s="20">
        <f>SUM(EK45:EK70)</f>
        <v>7781.75</v>
      </c>
      <c r="EM71" s="19"/>
      <c r="EN71" s="20">
        <f>SUM(EM45:EM70)</f>
        <v>0</v>
      </c>
      <c r="EO71" s="19"/>
      <c r="EP71" s="20">
        <f>SUM(EO45:EO70)</f>
        <v>7282.71</v>
      </c>
      <c r="EQ71" s="19"/>
      <c r="ER71" s="20">
        <f>SUM(EQ45:EQ70)</f>
        <v>0</v>
      </c>
      <c r="ES71" s="21"/>
      <c r="ET71" s="20">
        <f>SUM(ES45:ES70)</f>
        <v>14163.83</v>
      </c>
      <c r="EU71" s="21"/>
      <c r="EV71" s="20">
        <f>SUM(EU45:EU70)</f>
        <v>8766.07</v>
      </c>
      <c r="EW71" s="21"/>
      <c r="EX71" s="20">
        <f>SUM(EW45:EW70)</f>
        <v>10364.16</v>
      </c>
      <c r="EY71" s="21"/>
      <c r="EZ71" s="20">
        <f>SUM(EY45:EY70)</f>
        <v>11100.51</v>
      </c>
      <c r="FA71" s="21"/>
      <c r="FB71" s="20">
        <f>SUM(FA45:FA70)</f>
        <v>0</v>
      </c>
      <c r="FC71" s="21"/>
      <c r="FD71" s="20">
        <f>SUM(FC45:FC70)</f>
        <v>19320.330000000002</v>
      </c>
      <c r="FE71" s="21"/>
      <c r="FF71" s="20">
        <f>SUM(FE45:FE70)</f>
        <v>11921.11</v>
      </c>
      <c r="FG71" s="21"/>
      <c r="FH71" s="20">
        <f>SUM(FG45:FG70)</f>
        <v>15194.03</v>
      </c>
      <c r="FI71" s="21"/>
      <c r="FJ71" s="20">
        <f>SUM(FI45:FI70)</f>
        <v>25317.38</v>
      </c>
      <c r="FK71" s="21"/>
      <c r="FL71" s="20">
        <f>SUM(FK45:FK70)</f>
        <v>10290.49</v>
      </c>
      <c r="FM71" s="21"/>
      <c r="FN71" s="20">
        <f>SUM(FM45:FM70)</f>
        <v>0</v>
      </c>
      <c r="FO71" s="21"/>
      <c r="FP71" s="20">
        <f>SUM(FO45:FO70)</f>
        <v>0</v>
      </c>
      <c r="FQ71" s="21"/>
      <c r="FR71" s="20">
        <f>SUM(FQ45:FQ70)</f>
        <v>0</v>
      </c>
      <c r="FS71" s="21"/>
      <c r="FT71" s="20">
        <f>SUM(FS45:FS70)</f>
        <v>0</v>
      </c>
      <c r="FU71" s="21"/>
      <c r="FV71" s="20">
        <f>SUM(FU45:FU70)</f>
        <v>0</v>
      </c>
    </row>
    <row r="72" spans="1:178" ht="15.75" thickBot="1" x14ac:dyDescent="0.3">
      <c r="A72" s="2"/>
      <c r="B72" s="2"/>
      <c r="C72" s="88"/>
      <c r="D72" s="88"/>
      <c r="F72" s="13"/>
      <c r="G72" s="13"/>
      <c r="H72" s="13"/>
      <c r="I72" s="22"/>
      <c r="J72" s="22"/>
      <c r="K72" s="22"/>
      <c r="L72" s="22"/>
      <c r="M72" s="22"/>
      <c r="N72" s="22"/>
      <c r="O72" s="22"/>
      <c r="P72" s="22"/>
      <c r="Q72" s="22"/>
      <c r="R72" s="22"/>
      <c r="S72" s="22"/>
      <c r="T72" s="22"/>
      <c r="U72" s="22"/>
      <c r="V72" s="22"/>
      <c r="W72" s="14"/>
      <c r="X72" s="22"/>
      <c r="Y72" s="22"/>
      <c r="Z72" s="22"/>
      <c r="AA72" s="22"/>
      <c r="AB72" s="22"/>
      <c r="AC72" s="22"/>
      <c r="AD72" s="22"/>
      <c r="AE72" s="2"/>
      <c r="AF72" s="2"/>
      <c r="AG72" s="2"/>
      <c r="AH72" s="2"/>
      <c r="AI72" s="22"/>
      <c r="AJ72" s="22"/>
      <c r="AK72" s="22"/>
      <c r="AL72" s="22"/>
      <c r="AM72" s="22"/>
      <c r="AN72" s="22"/>
      <c r="AO72" s="22"/>
      <c r="AP72" s="22"/>
      <c r="AQ72" s="22"/>
      <c r="AR72" s="22"/>
      <c r="AS72" s="22"/>
      <c r="AT72" s="58"/>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row>
    <row r="73" spans="1:178" ht="15.75" thickBot="1" x14ac:dyDescent="0.3">
      <c r="A73" s="9">
        <f>SUM(I78:GD78)</f>
        <v>1530552.9500000002</v>
      </c>
      <c r="B73" s="9"/>
      <c r="C73" s="87">
        <f>+A73/$A$138</f>
        <v>0.2837031816230553</v>
      </c>
      <c r="D73" s="99"/>
      <c r="E73" s="76" t="s">
        <v>11</v>
      </c>
      <c r="F73" s="13"/>
      <c r="G73" s="13"/>
      <c r="H73" s="13"/>
      <c r="I73" s="22"/>
      <c r="J73" s="22"/>
      <c r="K73" s="22"/>
      <c r="L73" s="22"/>
      <c r="M73" s="22"/>
      <c r="N73" s="22"/>
      <c r="O73" s="22"/>
      <c r="P73" s="22"/>
      <c r="Q73" s="22"/>
      <c r="R73" s="22"/>
      <c r="S73" s="22"/>
      <c r="T73" s="22"/>
      <c r="U73" s="22"/>
      <c r="V73" s="22"/>
      <c r="W73" s="14"/>
      <c r="X73" s="22"/>
      <c r="Y73" s="22"/>
      <c r="Z73" s="22"/>
      <c r="AA73" s="22"/>
      <c r="AB73" s="22"/>
      <c r="AC73" s="22"/>
      <c r="AD73" s="22"/>
      <c r="AE73" s="2"/>
      <c r="AF73" s="2"/>
      <c r="AG73" s="2"/>
      <c r="AH73" s="2"/>
      <c r="AI73" s="22"/>
      <c r="AJ73" s="22"/>
      <c r="AK73" s="22"/>
      <c r="AL73" s="22"/>
      <c r="AM73" s="22"/>
      <c r="AN73" s="22"/>
      <c r="AO73" s="22"/>
      <c r="AP73" s="22"/>
      <c r="AQ73" s="22"/>
      <c r="AR73" s="22"/>
      <c r="AS73" s="22"/>
      <c r="AT73" s="58"/>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row>
    <row r="74" spans="1:178" x14ac:dyDescent="0.25">
      <c r="A74" s="9">
        <f>SUM(I74:GD74)</f>
        <v>1282913.1899999997</v>
      </c>
      <c r="B74" s="2">
        <f>SUM(AR74:GE74)</f>
        <v>720375.2699999999</v>
      </c>
      <c r="C74" s="87">
        <f>+A74/$A$138</f>
        <v>0.23780069402315229</v>
      </c>
      <c r="D74" s="97">
        <f>+B74/$B$138</f>
        <v>0.20801118057474791</v>
      </c>
      <c r="E74" s="93">
        <v>6420</v>
      </c>
      <c r="F74" s="72" t="s">
        <v>31</v>
      </c>
      <c r="G74" s="8" t="s">
        <v>32</v>
      </c>
      <c r="H74" s="72"/>
      <c r="I74" s="9">
        <v>31219.48</v>
      </c>
      <c r="J74" s="10"/>
      <c r="K74" s="9">
        <v>18554.490000000002</v>
      </c>
      <c r="L74" s="10"/>
      <c r="M74" s="24"/>
      <c r="N74" s="10"/>
      <c r="O74" s="24">
        <v>684.12</v>
      </c>
      <c r="P74" s="10"/>
      <c r="Q74" s="24"/>
      <c r="R74" s="10"/>
      <c r="S74" s="24"/>
      <c r="T74" s="10"/>
      <c r="U74" s="9">
        <v>7169.46</v>
      </c>
      <c r="V74" s="10"/>
      <c r="W74" s="11">
        <v>12246.3</v>
      </c>
      <c r="X74" s="10"/>
      <c r="Y74" s="9">
        <v>0</v>
      </c>
      <c r="Z74" s="10"/>
      <c r="AA74" s="9">
        <v>36005.839999999997</v>
      </c>
      <c r="AB74" s="10"/>
      <c r="AC74" s="9">
        <v>65305</v>
      </c>
      <c r="AD74" s="10"/>
      <c r="AE74" s="9"/>
      <c r="AF74" s="24"/>
      <c r="AG74" s="9">
        <v>391353.23</v>
      </c>
      <c r="AH74" s="10"/>
      <c r="AI74" s="9"/>
      <c r="AJ74" s="10"/>
      <c r="AK74" s="9"/>
      <c r="AL74" s="10"/>
      <c r="AM74" s="9"/>
      <c r="AN74" s="10"/>
      <c r="AO74" s="9"/>
      <c r="AP74" s="10"/>
      <c r="AQ74" s="9"/>
      <c r="AR74" s="10"/>
      <c r="AS74" s="9"/>
      <c r="AT74" s="54"/>
      <c r="AU74" s="9"/>
      <c r="AV74" s="10"/>
      <c r="AW74" s="9">
        <v>22012.03</v>
      </c>
      <c r="AX74" s="10"/>
      <c r="AY74" s="9">
        <v>13065.32</v>
      </c>
      <c r="AZ74" s="24"/>
      <c r="BA74" s="9">
        <v>12266.48</v>
      </c>
      <c r="BB74" s="10"/>
      <c r="BC74" s="9"/>
      <c r="BD74" s="10"/>
      <c r="BE74" s="9"/>
      <c r="BF74" s="24"/>
      <c r="BG74" s="53">
        <v>252772.39</v>
      </c>
      <c r="BH74" s="10"/>
      <c r="BI74" s="64">
        <v>16189.4</v>
      </c>
      <c r="BJ74" s="65"/>
      <c r="BK74" s="66">
        <v>5776.5</v>
      </c>
      <c r="BL74" s="65"/>
      <c r="BM74" s="66">
        <v>7462</v>
      </c>
      <c r="BN74" s="65"/>
      <c r="BO74" s="66">
        <v>3115.2</v>
      </c>
      <c r="BP74" s="65"/>
      <c r="BQ74" s="66">
        <v>29095.360000000001</v>
      </c>
      <c r="BR74" s="65"/>
      <c r="BS74" s="66">
        <v>47276.76</v>
      </c>
      <c r="BT74" s="65"/>
      <c r="BU74" s="66">
        <v>14767.07</v>
      </c>
      <c r="BV74" s="65"/>
      <c r="BW74" s="66">
        <v>73760.460000000006</v>
      </c>
      <c r="BX74" s="65"/>
      <c r="BY74" s="66">
        <v>33564.980000000003</v>
      </c>
      <c r="BZ74" s="65"/>
      <c r="CA74" s="66"/>
      <c r="CB74" s="65"/>
      <c r="CC74" s="66"/>
      <c r="CD74" s="65"/>
      <c r="CE74" s="66"/>
      <c r="CF74" s="65"/>
      <c r="CG74" s="66">
        <v>19377.009999999998</v>
      </c>
      <c r="CH74" s="65"/>
      <c r="CI74" s="66">
        <v>10287.35</v>
      </c>
      <c r="CJ74" s="65"/>
      <c r="CK74" s="66"/>
      <c r="CL74" s="65"/>
      <c r="CM74" s="66"/>
      <c r="CN74" s="65"/>
      <c r="CO74" s="66">
        <v>44256.89</v>
      </c>
      <c r="CP74" s="65"/>
      <c r="CQ74" s="66"/>
      <c r="CR74" s="65"/>
      <c r="CS74" s="66"/>
      <c r="CT74" s="65"/>
      <c r="CU74" s="66"/>
      <c r="CV74" s="65"/>
      <c r="CW74" s="66"/>
      <c r="CX74" s="65"/>
      <c r="CY74" s="66"/>
      <c r="CZ74" s="65"/>
      <c r="DA74" s="66"/>
      <c r="DB74" s="65"/>
      <c r="DC74" s="66"/>
      <c r="DD74" s="65"/>
      <c r="DE74" s="66"/>
      <c r="DF74" s="65"/>
      <c r="DG74" s="66"/>
      <c r="DH74" s="65"/>
      <c r="DI74" s="66"/>
      <c r="DJ74" s="65"/>
      <c r="DK74" s="66"/>
      <c r="DL74" s="65"/>
      <c r="DM74" s="66">
        <v>9781.3799999999992</v>
      </c>
      <c r="DN74" s="65"/>
      <c r="DO74" s="66">
        <v>2706</v>
      </c>
      <c r="DP74" s="65"/>
      <c r="DQ74" s="66"/>
      <c r="DR74" s="65"/>
      <c r="DS74" s="66"/>
      <c r="DT74" s="65"/>
      <c r="DU74" s="66"/>
      <c r="DV74" s="65"/>
      <c r="DW74" s="66"/>
      <c r="DX74" s="65"/>
      <c r="DY74" s="66"/>
      <c r="DZ74" s="65"/>
      <c r="EA74" s="66"/>
      <c r="EB74" s="65"/>
      <c r="EC74" s="66"/>
      <c r="ED74" s="65"/>
      <c r="EE74" s="66">
        <v>6022.86</v>
      </c>
      <c r="EF74" s="65"/>
      <c r="EG74" s="66"/>
      <c r="EH74" s="65"/>
      <c r="EI74" s="66"/>
      <c r="EJ74" s="65"/>
      <c r="EK74" s="66"/>
      <c r="EL74" s="65"/>
      <c r="EM74" s="66"/>
      <c r="EN74" s="65"/>
      <c r="EO74" s="66">
        <v>36533.96</v>
      </c>
      <c r="EP74" s="65"/>
      <c r="EQ74" s="66"/>
      <c r="ER74" s="65"/>
      <c r="ES74" s="66">
        <v>5007</v>
      </c>
      <c r="ET74" s="65"/>
      <c r="EU74" s="66">
        <v>19130.95</v>
      </c>
      <c r="EV74" s="65"/>
      <c r="EW74" s="66"/>
      <c r="EX74" s="65"/>
      <c r="EY74" s="66">
        <v>15620.47</v>
      </c>
      <c r="EZ74" s="65"/>
      <c r="FA74" s="66"/>
      <c r="FB74" s="65"/>
      <c r="FC74" s="66">
        <v>3076</v>
      </c>
      <c r="FD74" s="65"/>
      <c r="FE74" s="66">
        <v>8610.4500000000007</v>
      </c>
      <c r="FF74" s="65"/>
      <c r="FG74" s="66">
        <v>8841</v>
      </c>
      <c r="FH74" s="65"/>
      <c r="FI74" s="66"/>
      <c r="FJ74" s="65"/>
      <c r="FK74" s="66"/>
      <c r="FL74" s="65"/>
      <c r="FM74" s="66"/>
      <c r="FN74" s="65"/>
      <c r="FO74" s="66"/>
      <c r="FP74" s="65"/>
      <c r="FQ74" s="66"/>
      <c r="FR74" s="65"/>
      <c r="FS74" s="66"/>
      <c r="FT74" s="65"/>
      <c r="FU74" s="66"/>
      <c r="FV74" s="65"/>
    </row>
    <row r="75" spans="1:178" x14ac:dyDescent="0.25">
      <c r="A75" s="3">
        <f>SUM(I75:GD75)</f>
        <v>201316.90999999995</v>
      </c>
      <c r="B75" s="2">
        <f>SUM(AR75:GE75)</f>
        <v>120799.94</v>
      </c>
      <c r="C75" s="97">
        <f>+A75/$A$138</f>
        <v>3.7316087549615483E-2</v>
      </c>
      <c r="D75" s="97">
        <f>+B75/$B$138</f>
        <v>3.488145579006164E-2</v>
      </c>
      <c r="E75" s="94">
        <v>6450</v>
      </c>
      <c r="F75" s="69" t="s">
        <v>31</v>
      </c>
      <c r="G75" s="13" t="s">
        <v>60</v>
      </c>
      <c r="H75" s="69"/>
      <c r="I75" s="3">
        <v>5650.11</v>
      </c>
      <c r="J75" s="4"/>
      <c r="K75" s="3">
        <v>5642.8</v>
      </c>
      <c r="L75" s="4"/>
      <c r="M75" s="22">
        <v>6076.33</v>
      </c>
      <c r="N75" s="4"/>
      <c r="O75" s="22">
        <v>2483.6799999999998</v>
      </c>
      <c r="P75" s="4"/>
      <c r="Q75" s="22"/>
      <c r="R75" s="4"/>
      <c r="S75" s="22"/>
      <c r="T75" s="4"/>
      <c r="U75" s="3">
        <v>5977.72</v>
      </c>
      <c r="V75" s="4"/>
      <c r="W75" s="14">
        <v>5833.9</v>
      </c>
      <c r="X75" s="4"/>
      <c r="Y75" s="3">
        <v>6506.5</v>
      </c>
      <c r="Z75" s="4"/>
      <c r="AA75" s="3">
        <v>6298.61</v>
      </c>
      <c r="AB75" s="4"/>
      <c r="AC75" s="3">
        <v>5352.94</v>
      </c>
      <c r="AD75" s="4"/>
      <c r="AE75" s="3">
        <v>5011.46</v>
      </c>
      <c r="AF75" s="22"/>
      <c r="AG75" s="3">
        <v>9025.2999999999993</v>
      </c>
      <c r="AH75" s="4"/>
      <c r="AI75" s="3"/>
      <c r="AJ75" s="4"/>
      <c r="AK75" s="3">
        <v>3196.03</v>
      </c>
      <c r="AL75" s="4"/>
      <c r="AM75" s="3">
        <v>5366.38</v>
      </c>
      <c r="AN75" s="4"/>
      <c r="AO75" s="3">
        <v>2622.98</v>
      </c>
      <c r="AP75" s="4"/>
      <c r="AQ75" s="3">
        <v>5472.23</v>
      </c>
      <c r="AR75" s="4"/>
      <c r="AS75" s="3">
        <v>3062.61</v>
      </c>
      <c r="AT75" s="55"/>
      <c r="AU75" s="3">
        <v>3974.94</v>
      </c>
      <c r="AV75" s="4"/>
      <c r="AW75" s="3">
        <v>6123.15</v>
      </c>
      <c r="AX75" s="4"/>
      <c r="AY75" s="3">
        <v>4257.58</v>
      </c>
      <c r="AZ75" s="22"/>
      <c r="BA75" s="52">
        <v>-1991.18</v>
      </c>
      <c r="BB75" s="4"/>
      <c r="BC75" s="3">
        <v>3347.52</v>
      </c>
      <c r="BD75" s="4"/>
      <c r="BE75" s="3">
        <v>3050.79</v>
      </c>
      <c r="BF75" s="22"/>
      <c r="BG75" s="3">
        <v>3104.81</v>
      </c>
      <c r="BH75" s="4"/>
      <c r="BI75" s="3">
        <v>2412.5</v>
      </c>
      <c r="BJ75" s="4"/>
      <c r="BK75" s="3">
        <v>4490.76</v>
      </c>
      <c r="BL75" s="4"/>
      <c r="BM75" s="3">
        <v>89.59</v>
      </c>
      <c r="BN75" s="4"/>
      <c r="BO75" s="3">
        <v>944.07</v>
      </c>
      <c r="BP75" s="4"/>
      <c r="BQ75" s="3">
        <v>3622.79</v>
      </c>
      <c r="BR75" s="4"/>
      <c r="BS75" s="3">
        <v>3395.37</v>
      </c>
      <c r="BT75" s="4"/>
      <c r="BU75" s="3">
        <v>2658.75</v>
      </c>
      <c r="BV75" s="4"/>
      <c r="BW75" s="3">
        <v>3154.67</v>
      </c>
      <c r="BX75" s="4"/>
      <c r="BY75" s="3"/>
      <c r="BZ75" s="4"/>
      <c r="CA75" s="22"/>
      <c r="CB75" s="4"/>
      <c r="CC75" s="22"/>
      <c r="CD75" s="4"/>
      <c r="CE75" s="22"/>
      <c r="CF75" s="4"/>
      <c r="CG75" s="3"/>
      <c r="CH75" s="4"/>
      <c r="CI75" s="3"/>
      <c r="CJ75" s="4"/>
      <c r="CK75" s="22"/>
      <c r="CL75" s="4"/>
      <c r="CM75" s="3">
        <v>3343</v>
      </c>
      <c r="CN75" s="4"/>
      <c r="CO75" s="22">
        <v>3853.64</v>
      </c>
      <c r="CP75" s="4"/>
      <c r="CQ75" s="22">
        <v>3990.54</v>
      </c>
      <c r="CR75" s="4"/>
      <c r="CS75" s="22">
        <v>6126.08</v>
      </c>
      <c r="CT75" s="4"/>
      <c r="CU75" s="22">
        <v>4157.45</v>
      </c>
      <c r="CV75" s="4"/>
      <c r="CW75" s="22"/>
      <c r="CX75" s="4"/>
      <c r="CY75" s="22"/>
      <c r="CZ75" s="4"/>
      <c r="DA75" s="22"/>
      <c r="DB75" s="4"/>
      <c r="DC75" s="22"/>
      <c r="DD75" s="4"/>
      <c r="DE75" s="22"/>
      <c r="DF75" s="4"/>
      <c r="DG75" s="22"/>
      <c r="DH75" s="4"/>
      <c r="DI75" s="22"/>
      <c r="DJ75" s="4"/>
      <c r="DK75" s="22"/>
      <c r="DL75" s="4"/>
      <c r="DM75" s="3">
        <v>406.42</v>
      </c>
      <c r="DN75" s="4"/>
      <c r="DO75" s="3">
        <v>7795.97</v>
      </c>
      <c r="DP75" s="4"/>
      <c r="DQ75" s="3">
        <v>3360.15</v>
      </c>
      <c r="DR75" s="4"/>
      <c r="DS75" s="3"/>
      <c r="DT75" s="4"/>
      <c r="DU75" s="3"/>
      <c r="DV75" s="4"/>
      <c r="DW75" s="3"/>
      <c r="DX75" s="4"/>
      <c r="DY75" s="3"/>
      <c r="DZ75" s="4"/>
      <c r="EA75" s="22">
        <v>2891.55</v>
      </c>
      <c r="EB75" s="4"/>
      <c r="EC75" s="22">
        <v>2238.8000000000002</v>
      </c>
      <c r="ED75" s="4"/>
      <c r="EE75" s="22">
        <v>3429.83</v>
      </c>
      <c r="EF75" s="4"/>
      <c r="EG75" s="22">
        <v>2891.55</v>
      </c>
      <c r="EH75" s="4"/>
      <c r="EI75" s="22">
        <v>2238.8000000000002</v>
      </c>
      <c r="EJ75" s="4"/>
      <c r="EK75" s="22">
        <v>3740.21</v>
      </c>
      <c r="EL75" s="4"/>
      <c r="EM75" s="3"/>
      <c r="EN75" s="4"/>
      <c r="EO75" s="3">
        <v>2562.04</v>
      </c>
      <c r="EP75" s="4"/>
      <c r="EQ75" s="3"/>
      <c r="ER75" s="4"/>
      <c r="ES75" s="22">
        <v>2868.92</v>
      </c>
      <c r="ET75" s="4"/>
      <c r="EU75" s="22">
        <v>2590.34</v>
      </c>
      <c r="EV75" s="4"/>
      <c r="EW75" s="22">
        <v>2674.33</v>
      </c>
      <c r="EX75" s="4"/>
      <c r="EY75" s="22">
        <v>2895.28</v>
      </c>
      <c r="EZ75" s="4"/>
      <c r="FA75" s="22"/>
      <c r="FB75" s="4"/>
      <c r="FC75" s="22">
        <v>2785.48</v>
      </c>
      <c r="FD75" s="4"/>
      <c r="FE75" s="22">
        <v>2506.7800000000002</v>
      </c>
      <c r="FF75" s="4"/>
      <c r="FG75" s="22">
        <v>2454.86</v>
      </c>
      <c r="FH75" s="4"/>
      <c r="FI75" s="22">
        <v>3299.2</v>
      </c>
      <c r="FJ75" s="4"/>
      <c r="FK75" s="22"/>
      <c r="FL75" s="4"/>
      <c r="FM75" s="22"/>
      <c r="FN75" s="4"/>
      <c r="FO75" s="22"/>
      <c r="FP75" s="4"/>
      <c r="FQ75" s="22"/>
      <c r="FR75" s="4"/>
      <c r="FS75" s="22"/>
      <c r="FT75" s="4"/>
      <c r="FU75" s="22"/>
      <c r="FV75" s="4"/>
    </row>
    <row r="76" spans="1:178" x14ac:dyDescent="0.25">
      <c r="A76" s="3">
        <f>SUM(I76:GD76)</f>
        <v>10559.46</v>
      </c>
      <c r="B76" s="2">
        <f>SUM(AR76:GE76)</f>
        <v>10559.46</v>
      </c>
      <c r="C76" s="97">
        <f>+A76/$A$138</f>
        <v>1.9573007246965137E-3</v>
      </c>
      <c r="D76" s="97">
        <f>+B76/$B$138</f>
        <v>3.0490854313083618E-3</v>
      </c>
      <c r="E76" s="94">
        <v>6459</v>
      </c>
      <c r="F76" s="69" t="s">
        <v>31</v>
      </c>
      <c r="G76" s="13" t="s">
        <v>159</v>
      </c>
      <c r="H76" s="69"/>
      <c r="I76" s="3"/>
      <c r="J76" s="4"/>
      <c r="K76" s="3"/>
      <c r="L76" s="4"/>
      <c r="M76" s="22"/>
      <c r="N76" s="4"/>
      <c r="O76" s="22"/>
      <c r="P76" s="4"/>
      <c r="Q76" s="22"/>
      <c r="R76" s="4"/>
      <c r="S76" s="22"/>
      <c r="T76" s="4"/>
      <c r="U76" s="3"/>
      <c r="V76" s="4"/>
      <c r="W76" s="14"/>
      <c r="X76" s="4"/>
      <c r="Y76" s="3"/>
      <c r="Z76" s="4"/>
      <c r="AA76" s="3"/>
      <c r="AB76" s="4"/>
      <c r="AC76" s="3"/>
      <c r="AD76" s="4"/>
      <c r="AE76" s="3"/>
      <c r="AF76" s="22"/>
      <c r="AG76" s="3"/>
      <c r="AH76" s="4"/>
      <c r="AI76" s="3"/>
      <c r="AJ76" s="4"/>
      <c r="AK76" s="3"/>
      <c r="AL76" s="4"/>
      <c r="AM76" s="3"/>
      <c r="AN76" s="4"/>
      <c r="AO76" s="3"/>
      <c r="AP76" s="4"/>
      <c r="AQ76" s="3"/>
      <c r="AR76" s="4"/>
      <c r="AS76" s="3"/>
      <c r="AT76" s="55"/>
      <c r="AU76" s="3"/>
      <c r="AV76" s="4"/>
      <c r="AW76" s="3"/>
      <c r="AX76" s="4"/>
      <c r="AY76" s="3"/>
      <c r="AZ76" s="22"/>
      <c r="BA76" s="67"/>
      <c r="BB76" s="4"/>
      <c r="BC76" s="3"/>
      <c r="BD76" s="4"/>
      <c r="BE76" s="3"/>
      <c r="BF76" s="22"/>
      <c r="BG76" s="3"/>
      <c r="BH76" s="4"/>
      <c r="BI76" s="3"/>
      <c r="BJ76" s="4"/>
      <c r="BK76" s="3"/>
      <c r="BL76" s="4"/>
      <c r="BM76" s="3"/>
      <c r="BN76" s="4"/>
      <c r="BO76" s="3"/>
      <c r="BP76" s="4"/>
      <c r="BQ76" s="3"/>
      <c r="BR76" s="4"/>
      <c r="BS76" s="3"/>
      <c r="BT76" s="4"/>
      <c r="BU76" s="3"/>
      <c r="BV76" s="4"/>
      <c r="BW76" s="3"/>
      <c r="BX76" s="4"/>
      <c r="BY76" s="3"/>
      <c r="BZ76" s="4"/>
      <c r="CA76" s="22"/>
      <c r="CB76" s="4"/>
      <c r="CC76" s="22"/>
      <c r="CD76" s="4"/>
      <c r="CE76" s="22"/>
      <c r="CF76" s="4"/>
      <c r="CG76" s="3"/>
      <c r="CH76" s="4"/>
      <c r="CI76" s="3"/>
      <c r="CJ76" s="4"/>
      <c r="CK76" s="22"/>
      <c r="CL76" s="4"/>
      <c r="CM76" s="3"/>
      <c r="CN76" s="4"/>
      <c r="CO76" s="22"/>
      <c r="CP76" s="4"/>
      <c r="CQ76" s="22"/>
      <c r="CR76" s="4"/>
      <c r="CS76" s="22"/>
      <c r="CT76" s="4"/>
      <c r="CU76" s="22"/>
      <c r="CV76" s="4"/>
      <c r="CW76" s="22"/>
      <c r="CX76" s="4"/>
      <c r="CY76" s="22"/>
      <c r="CZ76" s="4"/>
      <c r="DA76" s="22"/>
      <c r="DB76" s="4"/>
      <c r="DC76" s="22"/>
      <c r="DD76" s="4"/>
      <c r="DE76" s="22"/>
      <c r="DF76" s="4"/>
      <c r="DG76" s="22"/>
      <c r="DH76" s="4"/>
      <c r="DI76" s="22"/>
      <c r="DJ76" s="4"/>
      <c r="DK76" s="22"/>
      <c r="DL76" s="4"/>
      <c r="DM76" s="3"/>
      <c r="DN76" s="4"/>
      <c r="DO76" s="3"/>
      <c r="DP76" s="4"/>
      <c r="DQ76" s="3"/>
      <c r="DR76" s="4"/>
      <c r="DS76" s="3"/>
      <c r="DT76" s="4"/>
      <c r="DU76" s="3"/>
      <c r="DV76" s="4"/>
      <c r="DW76" s="3"/>
      <c r="DX76" s="4"/>
      <c r="DY76" s="3"/>
      <c r="DZ76" s="4"/>
      <c r="EA76" s="22">
        <v>1300</v>
      </c>
      <c r="EB76" s="4"/>
      <c r="EC76" s="22">
        <v>1600</v>
      </c>
      <c r="ED76" s="4"/>
      <c r="EE76" s="22">
        <v>1859.46</v>
      </c>
      <c r="EF76" s="4"/>
      <c r="EG76" s="22">
        <v>1300</v>
      </c>
      <c r="EH76" s="4"/>
      <c r="EI76" s="22">
        <v>1600</v>
      </c>
      <c r="EJ76" s="4"/>
      <c r="EK76" s="22">
        <v>1900</v>
      </c>
      <c r="EL76" s="4"/>
      <c r="EM76" s="3"/>
      <c r="EN76" s="4"/>
      <c r="EO76" s="3">
        <v>1000</v>
      </c>
      <c r="EP76" s="4"/>
      <c r="EQ76" s="3"/>
      <c r="ER76" s="4"/>
      <c r="ES76" s="22"/>
      <c r="ET76" s="4"/>
      <c r="EU76" s="22"/>
      <c r="EV76" s="4"/>
      <c r="EW76" s="22"/>
      <c r="EX76" s="4"/>
      <c r="EY76" s="22"/>
      <c r="EZ76" s="4"/>
      <c r="FA76" s="22"/>
      <c r="FB76" s="4"/>
      <c r="FC76" s="22"/>
      <c r="FD76" s="4"/>
      <c r="FE76" s="22"/>
      <c r="FF76" s="4"/>
      <c r="FG76" s="22"/>
      <c r="FH76" s="4"/>
      <c r="FI76" s="22"/>
      <c r="FJ76" s="4"/>
      <c r="FK76" s="22"/>
      <c r="FL76" s="4"/>
      <c r="FM76" s="22"/>
      <c r="FN76" s="4"/>
      <c r="FO76" s="22"/>
      <c r="FP76" s="4"/>
      <c r="FQ76" s="22"/>
      <c r="FR76" s="4"/>
      <c r="FS76" s="22"/>
      <c r="FT76" s="4"/>
      <c r="FU76" s="22"/>
      <c r="FV76" s="4"/>
    </row>
    <row r="77" spans="1:178" ht="15.75" thickBot="1" x14ac:dyDescent="0.3">
      <c r="A77" s="5">
        <f>SUM(I77:GD77)</f>
        <v>35763.39</v>
      </c>
      <c r="B77" s="2">
        <f>SUM(AR77:GE77)</f>
        <v>26864.71</v>
      </c>
      <c r="C77" s="98">
        <f>+A77/$A$138</f>
        <v>6.6290993255908965E-3</v>
      </c>
      <c r="D77" s="97">
        <f>+B77/$B$138</f>
        <v>7.7572902286029838E-3</v>
      </c>
      <c r="E77" s="95">
        <v>6452</v>
      </c>
      <c r="F77" s="70" t="s">
        <v>31</v>
      </c>
      <c r="G77" s="16" t="s">
        <v>33</v>
      </c>
      <c r="H77" s="70"/>
      <c r="I77" s="5">
        <v>388.36</v>
      </c>
      <c r="J77" s="6"/>
      <c r="K77" s="5">
        <v>1116.02</v>
      </c>
      <c r="L77" s="6"/>
      <c r="M77" s="25">
        <v>207.25</v>
      </c>
      <c r="N77" s="6"/>
      <c r="O77" s="25">
        <v>228.1</v>
      </c>
      <c r="P77" s="6"/>
      <c r="Q77" s="25"/>
      <c r="R77" s="6"/>
      <c r="S77" s="25"/>
      <c r="T77" s="6"/>
      <c r="U77" s="5">
        <v>610.84</v>
      </c>
      <c r="V77" s="6"/>
      <c r="W77" s="17">
        <v>466.72</v>
      </c>
      <c r="X77" s="6"/>
      <c r="Y77" s="5">
        <v>471.59</v>
      </c>
      <c r="Z77" s="6"/>
      <c r="AA77" s="3">
        <v>1533.13</v>
      </c>
      <c r="AB77" s="6"/>
      <c r="AC77" s="3">
        <v>778.28</v>
      </c>
      <c r="AD77" s="6"/>
      <c r="AE77" s="3">
        <v>484.51</v>
      </c>
      <c r="AF77" s="22"/>
      <c r="AG77" s="3">
        <v>1431.34</v>
      </c>
      <c r="AH77" s="4"/>
      <c r="AI77" s="3"/>
      <c r="AJ77" s="6"/>
      <c r="AK77" s="3"/>
      <c r="AL77" s="6"/>
      <c r="AM77" s="3">
        <v>634.22</v>
      </c>
      <c r="AN77" s="6"/>
      <c r="AO77" s="3">
        <v>294.57</v>
      </c>
      <c r="AP77" s="6"/>
      <c r="AQ77" s="3">
        <v>253.75</v>
      </c>
      <c r="AR77" s="6"/>
      <c r="AS77" s="3">
        <v>342.35</v>
      </c>
      <c r="AT77" s="56"/>
      <c r="AU77" s="3">
        <v>316.89</v>
      </c>
      <c r="AV77" s="6"/>
      <c r="AW77" s="3">
        <v>323.19</v>
      </c>
      <c r="AX77" s="6"/>
      <c r="AY77" s="3">
        <v>299.48</v>
      </c>
      <c r="AZ77" s="25"/>
      <c r="BA77" s="3">
        <v>1531.9</v>
      </c>
      <c r="BB77" s="4"/>
      <c r="BC77" s="3">
        <v>893.07</v>
      </c>
      <c r="BD77" s="6"/>
      <c r="BE77" s="3">
        <v>405.25</v>
      </c>
      <c r="BF77" s="25"/>
      <c r="BG77" s="3">
        <v>282.77999999999997</v>
      </c>
      <c r="BH77" s="6"/>
      <c r="BI77" s="5">
        <v>301.41000000000003</v>
      </c>
      <c r="BJ77" s="6"/>
      <c r="BK77" s="5">
        <v>275.29000000000002</v>
      </c>
      <c r="BL77" s="6"/>
      <c r="BM77" s="5">
        <v>281.41000000000003</v>
      </c>
      <c r="BN77" s="6"/>
      <c r="BO77" s="5">
        <v>292.41000000000003</v>
      </c>
      <c r="BP77" s="6"/>
      <c r="BQ77" s="5">
        <v>339.24</v>
      </c>
      <c r="BR77" s="6"/>
      <c r="BS77" s="5">
        <v>430.93</v>
      </c>
      <c r="BT77" s="6"/>
      <c r="BU77" s="5">
        <v>301.31</v>
      </c>
      <c r="BV77" s="6"/>
      <c r="BW77" s="5">
        <v>319</v>
      </c>
      <c r="BX77" s="6"/>
      <c r="BY77" s="5"/>
      <c r="BZ77" s="6"/>
      <c r="CA77" s="25"/>
      <c r="CB77" s="6"/>
      <c r="CC77" s="25"/>
      <c r="CD77" s="6"/>
      <c r="CE77" s="25"/>
      <c r="CF77" s="6"/>
      <c r="CG77" s="5"/>
      <c r="CH77" s="6"/>
      <c r="CI77" s="5"/>
      <c r="CJ77" s="6"/>
      <c r="CK77" s="25"/>
      <c r="CL77" s="6"/>
      <c r="CM77" s="5">
        <v>333.43</v>
      </c>
      <c r="CN77" s="6"/>
      <c r="CO77" s="25">
        <v>320.13</v>
      </c>
      <c r="CP77" s="6"/>
      <c r="CQ77" s="25">
        <v>332.68</v>
      </c>
      <c r="CR77" s="6"/>
      <c r="CS77" s="25">
        <v>285.85000000000002</v>
      </c>
      <c r="CT77" s="6"/>
      <c r="CU77" s="25">
        <v>594.1</v>
      </c>
      <c r="CV77" s="6"/>
      <c r="CW77" s="25"/>
      <c r="CX77" s="6"/>
      <c r="CY77" s="25"/>
      <c r="CZ77" s="6"/>
      <c r="DA77" s="25"/>
      <c r="DB77" s="6"/>
      <c r="DC77" s="25"/>
      <c r="DD77" s="6"/>
      <c r="DE77" s="25"/>
      <c r="DF77" s="6"/>
      <c r="DG77" s="25"/>
      <c r="DH77" s="6"/>
      <c r="DI77" s="25"/>
      <c r="DJ77" s="6"/>
      <c r="DK77" s="25"/>
      <c r="DL77" s="6"/>
      <c r="DM77" s="5">
        <v>24.13</v>
      </c>
      <c r="DN77" s="6"/>
      <c r="DO77" s="5">
        <v>2869.02</v>
      </c>
      <c r="DP77" s="6"/>
      <c r="DQ77" s="5">
        <v>655.05999999999995</v>
      </c>
      <c r="DR77" s="6"/>
      <c r="DS77" s="5"/>
      <c r="DT77" s="6"/>
      <c r="DU77" s="5"/>
      <c r="DV77" s="6"/>
      <c r="DW77" s="5"/>
      <c r="DX77" s="6"/>
      <c r="DY77" s="5"/>
      <c r="DZ77" s="6"/>
      <c r="EA77" s="25">
        <v>1044.17</v>
      </c>
      <c r="EB77" s="6"/>
      <c r="EC77" s="25">
        <v>322.06</v>
      </c>
      <c r="ED77" s="6"/>
      <c r="EE77" s="25">
        <v>1403.43</v>
      </c>
      <c r="EF77" s="6"/>
      <c r="EG77" s="25">
        <v>1044.17</v>
      </c>
      <c r="EH77" s="6"/>
      <c r="EI77" s="25">
        <v>322.06</v>
      </c>
      <c r="EJ77" s="6"/>
      <c r="EK77" s="25">
        <v>1121.6400000000001</v>
      </c>
      <c r="EL77" s="6"/>
      <c r="EM77" s="5"/>
      <c r="EN77" s="6"/>
      <c r="EO77" s="5">
        <v>604.23</v>
      </c>
      <c r="EP77" s="6"/>
      <c r="EQ77" s="5"/>
      <c r="ER77" s="6"/>
      <c r="ES77" s="25">
        <v>1059.8900000000001</v>
      </c>
      <c r="ET77" s="6"/>
      <c r="EU77" s="25">
        <v>1042.3499999999999</v>
      </c>
      <c r="EV77" s="6"/>
      <c r="EW77" s="25">
        <v>1176.79</v>
      </c>
      <c r="EX77" s="6"/>
      <c r="EY77" s="25">
        <v>1083.75</v>
      </c>
      <c r="EZ77" s="6"/>
      <c r="FA77" s="25"/>
      <c r="FB77" s="6"/>
      <c r="FC77" s="25">
        <v>1122.8900000000001</v>
      </c>
      <c r="FD77" s="6"/>
      <c r="FE77" s="25">
        <v>965.02</v>
      </c>
      <c r="FF77" s="6"/>
      <c r="FG77" s="25">
        <v>953.86</v>
      </c>
      <c r="FH77" s="6"/>
      <c r="FI77" s="25">
        <v>1248.0899999999999</v>
      </c>
      <c r="FJ77" s="6"/>
      <c r="FK77" s="25"/>
      <c r="FL77" s="6"/>
      <c r="FM77" s="25"/>
      <c r="FN77" s="6"/>
      <c r="FO77" s="25"/>
      <c r="FP77" s="6"/>
      <c r="FQ77" s="25"/>
      <c r="FR77" s="6"/>
      <c r="FS77" s="25"/>
      <c r="FT77" s="6"/>
      <c r="FU77" s="25"/>
      <c r="FV77" s="6"/>
    </row>
    <row r="78" spans="1:178" ht="15.75" thickBot="1" x14ac:dyDescent="0.3">
      <c r="E78" s="76" t="s">
        <v>11</v>
      </c>
      <c r="H78" s="71" t="s">
        <v>59</v>
      </c>
      <c r="I78" s="19"/>
      <c r="J78" s="20">
        <f>SUM(I74:I77)</f>
        <v>37257.949999999997</v>
      </c>
      <c r="K78" s="19"/>
      <c r="L78" s="20">
        <f>SUM(K74:K77)</f>
        <v>25313.31</v>
      </c>
      <c r="M78" s="19"/>
      <c r="N78" s="20">
        <f>SUM(M74:M77)</f>
        <v>6283.58</v>
      </c>
      <c r="O78" s="19"/>
      <c r="P78" s="20">
        <f>SUM(O74:O77)</f>
        <v>3395.8999999999996</v>
      </c>
      <c r="Q78" s="19"/>
      <c r="R78" s="20">
        <f>SUM(Q74:Q77)</f>
        <v>0</v>
      </c>
      <c r="S78" s="19"/>
      <c r="T78" s="20">
        <f>SUM(S74:S77)</f>
        <v>0</v>
      </c>
      <c r="U78" s="19"/>
      <c r="V78" s="20">
        <f>SUM(U74:U77)</f>
        <v>13758.02</v>
      </c>
      <c r="W78" s="21"/>
      <c r="X78" s="20">
        <f>SUM(W74:W77)</f>
        <v>18546.919999999998</v>
      </c>
      <c r="Y78" s="19"/>
      <c r="Z78" s="20">
        <f>SUM(Y74:Y77)</f>
        <v>6978.09</v>
      </c>
      <c r="AA78" s="19"/>
      <c r="AB78" s="20">
        <f>SUM(AA74:AA77)</f>
        <v>43837.579999999994</v>
      </c>
      <c r="AC78" s="19"/>
      <c r="AD78" s="20">
        <f>SUM(AC74:AC77)</f>
        <v>71436.22</v>
      </c>
      <c r="AE78" s="19"/>
      <c r="AF78" s="21">
        <f>SUM(AE74:AE77)</f>
        <v>5495.97</v>
      </c>
      <c r="AG78" s="19"/>
      <c r="AH78" s="20">
        <f>SUM(AG74:AG77)</f>
        <v>401809.87</v>
      </c>
      <c r="AI78" s="19"/>
      <c r="AJ78" s="20">
        <f>SUM(AI74:AI77)</f>
        <v>0</v>
      </c>
      <c r="AK78" s="19"/>
      <c r="AL78" s="20">
        <f>SUM(AK74:AK77)</f>
        <v>3196.03</v>
      </c>
      <c r="AM78" s="19"/>
      <c r="AN78" s="20">
        <f>SUM(AM74:AM77)</f>
        <v>6000.6</v>
      </c>
      <c r="AO78" s="19"/>
      <c r="AP78" s="20">
        <f>SUM(AO74:AO77)</f>
        <v>2917.55</v>
      </c>
      <c r="AQ78" s="19"/>
      <c r="AR78" s="20">
        <f>SUM(AQ74:AQ77)</f>
        <v>5725.98</v>
      </c>
      <c r="AS78" s="19"/>
      <c r="AT78" s="57">
        <f>SUM(AS74:AS77)</f>
        <v>3404.96</v>
      </c>
      <c r="AU78" s="19"/>
      <c r="AV78" s="20">
        <f>SUM(AU74:AU77)</f>
        <v>4291.83</v>
      </c>
      <c r="AW78" s="19"/>
      <c r="AX78" s="20">
        <f>SUM(AW74:AW77)</f>
        <v>28458.37</v>
      </c>
      <c r="AY78" s="19"/>
      <c r="AZ78" s="21">
        <f>SUM(AY74:AY77)</f>
        <v>17622.38</v>
      </c>
      <c r="BA78" s="19"/>
      <c r="BB78" s="20">
        <f>SUM(BA74:BA77)</f>
        <v>11807.199999999999</v>
      </c>
      <c r="BC78" s="19"/>
      <c r="BD78" s="20">
        <f>SUM(BC74:BC77)</f>
        <v>4240.59</v>
      </c>
      <c r="BE78" s="19"/>
      <c r="BF78" s="21">
        <f>SUM(BE74:BE77)</f>
        <v>3456.04</v>
      </c>
      <c r="BG78" s="19"/>
      <c r="BH78" s="20">
        <f>SUM(BG74:BG77)</f>
        <v>256159.98</v>
      </c>
      <c r="BI78" s="19"/>
      <c r="BJ78" s="20">
        <f>SUM(BI74:BI77)</f>
        <v>18903.310000000001</v>
      </c>
      <c r="BK78" s="19"/>
      <c r="BL78" s="20">
        <f>SUM(BK74:BK77)</f>
        <v>10542.550000000001</v>
      </c>
      <c r="BM78" s="19"/>
      <c r="BN78" s="20">
        <f>SUM(BM74:BM77)</f>
        <v>7833</v>
      </c>
      <c r="BO78" s="19"/>
      <c r="BP78" s="20">
        <f>SUM(BO74:BO77)</f>
        <v>4351.68</v>
      </c>
      <c r="BQ78" s="19"/>
      <c r="BR78" s="20">
        <f>SUM(BQ74:BQ77)</f>
        <v>33057.39</v>
      </c>
      <c r="BS78" s="19"/>
      <c r="BT78" s="20">
        <f>SUM(BS74:BS77)</f>
        <v>51103.060000000005</v>
      </c>
      <c r="BU78" s="19"/>
      <c r="BV78" s="20">
        <f>SUM(BU74:BU77)</f>
        <v>17727.13</v>
      </c>
      <c r="BW78" s="19"/>
      <c r="BX78" s="20">
        <f>SUM(BW74:BW77)</f>
        <v>77234.13</v>
      </c>
      <c r="BY78" s="19"/>
      <c r="BZ78" s="20">
        <f>SUM(BY74:BY77)</f>
        <v>33564.980000000003</v>
      </c>
      <c r="CA78" s="21"/>
      <c r="CB78" s="20">
        <f>SUM(CA74:CA77)</f>
        <v>0</v>
      </c>
      <c r="CC78" s="21"/>
      <c r="CD78" s="20">
        <f>SUM(CC74:CC77)</f>
        <v>0</v>
      </c>
      <c r="CE78" s="21"/>
      <c r="CF78" s="20">
        <f>SUM(CE74:CE77)</f>
        <v>0</v>
      </c>
      <c r="CG78" s="19"/>
      <c r="CH78" s="20">
        <f>SUM(CG74:CG77)</f>
        <v>19377.009999999998</v>
      </c>
      <c r="CI78" s="19"/>
      <c r="CJ78" s="20">
        <f>SUM(CI74:CI77)</f>
        <v>10287.35</v>
      </c>
      <c r="CK78" s="21"/>
      <c r="CL78" s="20">
        <f>SUM(CK74:CK77)</f>
        <v>0</v>
      </c>
      <c r="CM78" s="19"/>
      <c r="CN78" s="20">
        <f>SUM(CM74:CM77)</f>
        <v>3676.43</v>
      </c>
      <c r="CO78" s="21"/>
      <c r="CP78" s="20">
        <f>SUM(CO74:CO77)</f>
        <v>48430.659999999996</v>
      </c>
      <c r="CQ78" s="21"/>
      <c r="CR78" s="20">
        <f>SUM(CQ74:CQ77)</f>
        <v>4323.22</v>
      </c>
      <c r="CS78" s="21"/>
      <c r="CT78" s="20">
        <f>SUM(CS74:CS77)</f>
        <v>6411.93</v>
      </c>
      <c r="CU78" s="21"/>
      <c r="CV78" s="20">
        <f>SUM(CU74:CU77)</f>
        <v>4751.55</v>
      </c>
      <c r="CW78" s="21"/>
      <c r="CX78" s="20">
        <f>SUM(CW74:CW77)</f>
        <v>0</v>
      </c>
      <c r="CY78" s="21"/>
      <c r="CZ78" s="20">
        <f>SUM(CY74:CY77)</f>
        <v>0</v>
      </c>
      <c r="DA78" s="21"/>
      <c r="DB78" s="20">
        <f>SUM(DA74:DA77)</f>
        <v>0</v>
      </c>
      <c r="DC78" s="21"/>
      <c r="DD78" s="20">
        <f>SUM(DC74:DC77)</f>
        <v>0</v>
      </c>
      <c r="DE78" s="21"/>
      <c r="DF78" s="20">
        <f>SUM(DE74:DE77)</f>
        <v>0</v>
      </c>
      <c r="DG78" s="21"/>
      <c r="DH78" s="20">
        <f>SUM(DG74:DG77)</f>
        <v>0</v>
      </c>
      <c r="DI78" s="21"/>
      <c r="DJ78" s="20">
        <f>SUM(DI74:DI77)</f>
        <v>0</v>
      </c>
      <c r="DK78" s="21"/>
      <c r="DL78" s="20">
        <f>SUM(DK74:DK77)</f>
        <v>0</v>
      </c>
      <c r="DM78" s="19"/>
      <c r="DN78" s="20">
        <f>SUM(DM74:DM77)</f>
        <v>10211.929999999998</v>
      </c>
      <c r="DO78" s="19"/>
      <c r="DP78" s="20">
        <f>SUM(DO74:DO77)</f>
        <v>13370.990000000002</v>
      </c>
      <c r="DQ78" s="19"/>
      <c r="DR78" s="20">
        <f>SUM(DQ74:DQ77)</f>
        <v>4015.21</v>
      </c>
      <c r="DS78" s="19"/>
      <c r="DT78" s="20">
        <f>SUM(DS74:DS77)</f>
        <v>0</v>
      </c>
      <c r="DU78" s="19"/>
      <c r="DV78" s="20">
        <f>SUM(DU74:DU77)</f>
        <v>0</v>
      </c>
      <c r="DW78" s="19"/>
      <c r="DX78" s="20">
        <f>SUM(DW74:DW77)</f>
        <v>0</v>
      </c>
      <c r="DY78" s="19"/>
      <c r="DZ78" s="20">
        <f>SUM(DY74:DY77)</f>
        <v>0</v>
      </c>
      <c r="EA78" s="21"/>
      <c r="EB78" s="20">
        <f>SUM(EA74:EA77)</f>
        <v>5235.72</v>
      </c>
      <c r="EC78" s="21"/>
      <c r="ED78" s="20">
        <f>SUM(EC74:EC77)</f>
        <v>4160.8600000000006</v>
      </c>
      <c r="EE78" s="21"/>
      <c r="EF78" s="20">
        <f>SUM(EE74:EE77)</f>
        <v>12715.579999999998</v>
      </c>
      <c r="EG78" s="21"/>
      <c r="EH78" s="20">
        <f>SUM(EG74:EG77)</f>
        <v>5235.72</v>
      </c>
      <c r="EI78" s="21"/>
      <c r="EJ78" s="20">
        <f>SUM(EI74:EI77)</f>
        <v>4160.8600000000006</v>
      </c>
      <c r="EK78" s="21"/>
      <c r="EL78" s="20">
        <f>SUM(EK74:EK77)</f>
        <v>6761.85</v>
      </c>
      <c r="EM78" s="19"/>
      <c r="EN78" s="20">
        <f>SUM(EM74:EM77)</f>
        <v>0</v>
      </c>
      <c r="EO78" s="19"/>
      <c r="EP78" s="20">
        <f>SUM(EO74:EO77)</f>
        <v>40700.230000000003</v>
      </c>
      <c r="EQ78" s="19"/>
      <c r="ER78" s="20">
        <f>SUM(EQ74:EQ77)</f>
        <v>0</v>
      </c>
      <c r="ES78" s="21"/>
      <c r="ET78" s="20">
        <f>SUM(ES74:ES77)</f>
        <v>8935.81</v>
      </c>
      <c r="EU78" s="21"/>
      <c r="EV78" s="20">
        <f>SUM(EU74:EU77)</f>
        <v>22763.64</v>
      </c>
      <c r="EW78" s="21"/>
      <c r="EX78" s="20">
        <f>SUM(EW74:EW77)</f>
        <v>3851.12</v>
      </c>
      <c r="EY78" s="21"/>
      <c r="EZ78" s="20">
        <f>SUM(EY74:EY77)</f>
        <v>19599.5</v>
      </c>
      <c r="FA78" s="21"/>
      <c r="FB78" s="20">
        <f>SUM(FA74:FA77)</f>
        <v>0</v>
      </c>
      <c r="FC78" s="21"/>
      <c r="FD78" s="20">
        <f>SUM(FC74:FC77)</f>
        <v>6984.37</v>
      </c>
      <c r="FE78" s="21"/>
      <c r="FF78" s="20">
        <f>SUM(FE74:FE77)</f>
        <v>12082.250000000002</v>
      </c>
      <c r="FG78" s="21"/>
      <c r="FH78" s="20">
        <f>SUM(FG74:FG77)</f>
        <v>12249.720000000001</v>
      </c>
      <c r="FI78" s="21"/>
      <c r="FJ78" s="20">
        <f>SUM(FI74:FI77)</f>
        <v>4547.29</v>
      </c>
      <c r="FK78" s="21"/>
      <c r="FL78" s="20">
        <f>SUM(FK74:FK77)</f>
        <v>0</v>
      </c>
      <c r="FM78" s="21"/>
      <c r="FN78" s="20">
        <f>SUM(FM74:FM77)</f>
        <v>0</v>
      </c>
      <c r="FO78" s="21"/>
      <c r="FP78" s="20">
        <f>SUM(FO74:FO77)</f>
        <v>0</v>
      </c>
      <c r="FQ78" s="21"/>
      <c r="FR78" s="20">
        <f>SUM(FQ74:FQ77)</f>
        <v>0</v>
      </c>
      <c r="FS78" s="21"/>
      <c r="FT78" s="20">
        <f>SUM(FS74:FS77)</f>
        <v>0</v>
      </c>
      <c r="FU78" s="21"/>
      <c r="FV78" s="20">
        <f>SUM(FU74:FU77)</f>
        <v>0</v>
      </c>
    </row>
    <row r="79" spans="1:178" ht="15.75" thickBot="1" x14ac:dyDescent="0.3">
      <c r="A79" s="2"/>
      <c r="B79" s="2"/>
      <c r="C79" s="88"/>
      <c r="D79" s="88"/>
      <c r="E79" s="77"/>
      <c r="F79" s="13"/>
      <c r="G79" s="13"/>
      <c r="H79" s="13"/>
      <c r="I79" s="22"/>
      <c r="J79" s="22"/>
      <c r="K79" s="22"/>
      <c r="L79" s="22"/>
      <c r="M79" s="22"/>
      <c r="N79" s="22"/>
      <c r="O79" s="22"/>
      <c r="P79" s="22"/>
      <c r="Q79" s="22"/>
      <c r="R79" s="22"/>
      <c r="S79" s="22"/>
      <c r="T79" s="22"/>
      <c r="U79" s="22"/>
      <c r="V79" s="22"/>
      <c r="W79" s="14"/>
      <c r="X79" s="22"/>
      <c r="Y79" s="22"/>
      <c r="Z79" s="22"/>
      <c r="AB79" s="22"/>
      <c r="AD79" s="22"/>
      <c r="AE79" s="2"/>
      <c r="AF79" s="2"/>
      <c r="AG79" s="2"/>
      <c r="AH79" s="2"/>
      <c r="AJ79" s="22"/>
      <c r="AL79" s="22"/>
      <c r="AN79" s="22"/>
      <c r="AP79" s="22"/>
      <c r="AR79" s="22"/>
      <c r="AT79" s="58"/>
      <c r="AV79" s="22"/>
      <c r="AX79" s="22"/>
      <c r="AZ79" s="22"/>
      <c r="BB79" s="22"/>
      <c r="BD79" s="22"/>
      <c r="BF79" s="22"/>
      <c r="BH79" s="22"/>
      <c r="BJ79" s="22"/>
      <c r="BL79" s="22"/>
      <c r="BN79" s="22"/>
      <c r="BP79" s="22"/>
      <c r="BR79" s="22"/>
      <c r="BT79" s="22"/>
      <c r="BV79" s="22"/>
      <c r="BX79" s="22"/>
      <c r="BZ79" s="22"/>
      <c r="CA79" s="22"/>
      <c r="CB79" s="22"/>
      <c r="CC79" s="22"/>
      <c r="CD79" s="22"/>
      <c r="CE79" s="22"/>
      <c r="CF79" s="22"/>
      <c r="CH79" s="22"/>
      <c r="CJ79" s="22"/>
      <c r="CK79" s="22"/>
      <c r="CL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N79" s="22"/>
      <c r="DP79" s="22"/>
      <c r="DR79" s="22"/>
      <c r="DT79" s="22"/>
      <c r="DV79" s="22"/>
      <c r="DX79" s="22"/>
      <c r="DZ79" s="22"/>
      <c r="EA79" s="22"/>
      <c r="EB79" s="22"/>
      <c r="EC79" s="22"/>
      <c r="ED79" s="22"/>
      <c r="EE79" s="22"/>
      <c r="EF79" s="22"/>
      <c r="EG79" s="22"/>
      <c r="EH79" s="22"/>
      <c r="EI79" s="22"/>
      <c r="EJ79" s="22"/>
      <c r="EK79" s="22"/>
      <c r="EL79" s="22"/>
      <c r="EN79" s="22"/>
      <c r="EP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row>
    <row r="80" spans="1:178" ht="15.75" thickBot="1" x14ac:dyDescent="0.3">
      <c r="A80" s="19">
        <f>SUM(I110:GD110)</f>
        <v>647423.34000000032</v>
      </c>
      <c r="B80" s="19"/>
      <c r="C80" s="89">
        <f>+A80/$A$138</f>
        <v>0.12000634242351768</v>
      </c>
      <c r="D80" s="99"/>
      <c r="E80" s="77" t="s">
        <v>11</v>
      </c>
      <c r="F80" s="13"/>
      <c r="G80" s="13"/>
      <c r="H80" s="13"/>
      <c r="I80" s="22"/>
      <c r="J80" s="22"/>
      <c r="K80" s="22"/>
      <c r="L80" s="22"/>
      <c r="M80" s="22"/>
      <c r="N80" s="22"/>
      <c r="O80" s="22"/>
      <c r="P80" s="22"/>
      <c r="Q80" s="22"/>
      <c r="R80" s="22"/>
      <c r="S80" s="22"/>
      <c r="T80" s="22"/>
      <c r="U80" s="22"/>
      <c r="V80" s="22"/>
      <c r="W80" s="14"/>
      <c r="X80" s="22"/>
      <c r="Y80" s="22"/>
      <c r="Z80" s="22"/>
      <c r="AB80" s="22"/>
      <c r="AD80" s="22"/>
      <c r="AE80" s="2"/>
      <c r="AF80" s="2"/>
      <c r="AG80" s="2"/>
      <c r="AH80" s="2"/>
      <c r="AJ80" s="22"/>
      <c r="AL80" s="22"/>
      <c r="AN80" s="22"/>
      <c r="AP80" s="22"/>
      <c r="AR80" s="22"/>
      <c r="AT80" s="58"/>
      <c r="AV80" s="22"/>
      <c r="AX80" s="22"/>
      <c r="AZ80" s="22"/>
      <c r="BB80" s="22"/>
      <c r="BD80" s="22"/>
      <c r="BF80" s="22"/>
      <c r="BH80" s="22"/>
      <c r="BJ80" s="22"/>
      <c r="BL80" s="22"/>
      <c r="BN80" s="22"/>
      <c r="BP80" s="22"/>
      <c r="BR80" s="22"/>
      <c r="BT80" s="22"/>
      <c r="BV80" s="22"/>
      <c r="BX80" s="22"/>
      <c r="BZ80" s="22"/>
      <c r="CA80" s="22"/>
      <c r="CB80" s="22"/>
      <c r="CC80" s="22"/>
      <c r="CD80" s="22"/>
      <c r="CE80" s="22"/>
      <c r="CF80" s="22"/>
      <c r="CH80" s="22"/>
      <c r="CJ80" s="22"/>
      <c r="CK80" s="22"/>
      <c r="CL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N80" s="22"/>
      <c r="DP80" s="22"/>
      <c r="DR80" s="22"/>
      <c r="DT80" s="22"/>
      <c r="DV80" s="22"/>
      <c r="DX80" s="22"/>
      <c r="DZ80" s="22"/>
      <c r="EA80" s="22"/>
      <c r="EB80" s="22"/>
      <c r="EC80" s="22"/>
      <c r="ED80" s="22"/>
      <c r="EE80" s="22"/>
      <c r="EF80" s="22"/>
      <c r="EG80" s="22"/>
      <c r="EH80" s="22"/>
      <c r="EI80" s="22"/>
      <c r="EJ80" s="22"/>
      <c r="EK80" s="22"/>
      <c r="EL80" s="22"/>
      <c r="EN80" s="22"/>
      <c r="EP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row>
    <row r="81" spans="1:178" x14ac:dyDescent="0.25">
      <c r="A81" s="3">
        <f t="shared" ref="A81:A109" si="12">SUM(I81:GD81)</f>
        <v>29.99</v>
      </c>
      <c r="B81" s="2">
        <f t="shared" ref="B81:B88" si="13">SUM(AR81:GE81)</f>
        <v>29.99</v>
      </c>
      <c r="C81" s="97">
        <f t="shared" ref="C81:C109" si="14">+A81/$A$138</f>
        <v>5.5589441821502651E-6</v>
      </c>
      <c r="D81" s="97">
        <f t="shared" ref="D81:D87" si="15">+B81/$B$138</f>
        <v>8.6597299563555125E-6</v>
      </c>
      <c r="E81" s="93">
        <v>6590</v>
      </c>
      <c r="F81" s="72" t="s">
        <v>63</v>
      </c>
      <c r="G81" s="8" t="s">
        <v>77</v>
      </c>
      <c r="H81" s="72"/>
      <c r="I81" s="24"/>
      <c r="J81" s="10"/>
      <c r="K81" s="9"/>
      <c r="L81" s="10"/>
      <c r="M81" s="24"/>
      <c r="N81" s="10"/>
      <c r="O81" s="24"/>
      <c r="P81" s="10"/>
      <c r="Q81" s="24"/>
      <c r="R81" s="10"/>
      <c r="S81" s="24"/>
      <c r="T81" s="10"/>
      <c r="U81" s="9"/>
      <c r="V81" s="10"/>
      <c r="W81" s="11">
        <v>0</v>
      </c>
      <c r="X81" s="10"/>
      <c r="Y81" s="9">
        <v>0</v>
      </c>
      <c r="Z81" s="10"/>
      <c r="AA81" s="9">
        <v>0</v>
      </c>
      <c r="AB81" s="10"/>
      <c r="AC81" s="9">
        <v>0</v>
      </c>
      <c r="AD81" s="10"/>
      <c r="AE81" s="9"/>
      <c r="AF81" s="24"/>
      <c r="AG81" s="9"/>
      <c r="AH81" s="10"/>
      <c r="AI81" s="9"/>
      <c r="AJ81" s="10"/>
      <c r="AK81" s="9"/>
      <c r="AL81" s="10"/>
      <c r="AM81" s="9"/>
      <c r="AN81" s="10"/>
      <c r="AO81" s="9"/>
      <c r="AP81" s="10"/>
      <c r="AQ81" s="9"/>
      <c r="AR81" s="10"/>
      <c r="AS81" s="9"/>
      <c r="AT81" s="54"/>
      <c r="AU81" s="9"/>
      <c r="AV81" s="10"/>
      <c r="AW81" s="9"/>
      <c r="AX81" s="10"/>
      <c r="AY81" s="9"/>
      <c r="AZ81" s="10"/>
      <c r="BA81" s="9"/>
      <c r="BB81" s="10"/>
      <c r="BC81" s="9"/>
      <c r="BD81" s="10"/>
      <c r="BE81" s="9"/>
      <c r="BF81" s="10"/>
      <c r="BG81" s="9"/>
      <c r="BH81" s="10"/>
      <c r="BI81" s="9"/>
      <c r="BJ81" s="10"/>
      <c r="BK81" s="9"/>
      <c r="BL81" s="10"/>
      <c r="BM81" s="9"/>
      <c r="BN81" s="10"/>
      <c r="BO81" s="9"/>
      <c r="BP81" s="10"/>
      <c r="BQ81" s="9">
        <v>29.99</v>
      </c>
      <c r="BR81" s="10"/>
      <c r="BS81" s="9"/>
      <c r="BT81" s="10"/>
      <c r="BU81" s="9"/>
      <c r="BV81" s="10"/>
      <c r="BW81" s="9"/>
      <c r="BX81" s="10"/>
      <c r="BY81" s="9"/>
      <c r="BZ81" s="10"/>
      <c r="CA81" s="24"/>
      <c r="CB81" s="10"/>
      <c r="CC81" s="24"/>
      <c r="CD81" s="10"/>
      <c r="CE81" s="24"/>
      <c r="CF81" s="10"/>
      <c r="CG81" s="9"/>
      <c r="CH81" s="10"/>
      <c r="CI81" s="9"/>
      <c r="CJ81" s="10"/>
      <c r="CK81" s="24"/>
      <c r="CL81" s="10"/>
      <c r="CM81" s="9"/>
      <c r="CN81" s="10"/>
      <c r="CO81" s="24"/>
      <c r="CP81" s="10"/>
      <c r="CQ81" s="24"/>
      <c r="CR81" s="10"/>
      <c r="CS81" s="24"/>
      <c r="CT81" s="10"/>
      <c r="CU81" s="24"/>
      <c r="CV81" s="10"/>
      <c r="CW81" s="24"/>
      <c r="CX81" s="10"/>
      <c r="CY81" s="24"/>
      <c r="CZ81" s="10"/>
      <c r="DA81" s="24"/>
      <c r="DB81" s="10"/>
      <c r="DC81" s="24"/>
      <c r="DD81" s="10"/>
      <c r="DE81" s="24"/>
      <c r="DF81" s="10"/>
      <c r="DG81" s="24"/>
      <c r="DH81" s="10"/>
      <c r="DI81" s="24"/>
      <c r="DJ81" s="10"/>
      <c r="DK81" s="24"/>
      <c r="DL81" s="10"/>
      <c r="DM81" s="9"/>
      <c r="DN81" s="10"/>
      <c r="DO81" s="9"/>
      <c r="DP81" s="10"/>
      <c r="DQ81" s="9"/>
      <c r="DR81" s="10"/>
      <c r="DS81" s="9"/>
      <c r="DT81" s="10"/>
      <c r="DU81" s="9"/>
      <c r="DV81" s="10"/>
      <c r="DW81" s="9"/>
      <c r="DX81" s="10"/>
      <c r="DY81" s="9"/>
      <c r="DZ81" s="10"/>
      <c r="EA81" s="24"/>
      <c r="EB81" s="10"/>
      <c r="EC81" s="24"/>
      <c r="ED81" s="10"/>
      <c r="EE81" s="24"/>
      <c r="EF81" s="10"/>
      <c r="EG81" s="24"/>
      <c r="EH81" s="10"/>
      <c r="EI81" s="24"/>
      <c r="EJ81" s="10"/>
      <c r="EK81" s="24"/>
      <c r="EL81" s="10"/>
      <c r="EM81" s="9"/>
      <c r="EN81" s="10"/>
      <c r="EO81" s="9"/>
      <c r="EP81" s="10"/>
      <c r="EQ81" s="9"/>
      <c r="ER81" s="10"/>
      <c r="ES81" s="24"/>
      <c r="ET81" s="10"/>
      <c r="EU81" s="24"/>
      <c r="EV81" s="10"/>
      <c r="EW81" s="24"/>
      <c r="EX81" s="10"/>
      <c r="EY81" s="24"/>
      <c r="EZ81" s="10"/>
      <c r="FA81" s="24"/>
      <c r="FB81" s="10"/>
      <c r="FC81" s="24"/>
      <c r="FD81" s="10"/>
      <c r="FE81" s="24"/>
      <c r="FF81" s="10"/>
      <c r="FG81" s="24"/>
      <c r="FH81" s="10"/>
      <c r="FI81" s="24"/>
      <c r="FJ81" s="10"/>
      <c r="FK81" s="24"/>
      <c r="FL81" s="10"/>
      <c r="FM81" s="24"/>
      <c r="FN81" s="10"/>
      <c r="FO81" s="24"/>
      <c r="FP81" s="10"/>
      <c r="FQ81" s="24"/>
      <c r="FR81" s="10"/>
      <c r="FS81" s="24"/>
      <c r="FT81" s="10"/>
      <c r="FU81" s="24"/>
      <c r="FV81" s="10"/>
    </row>
    <row r="82" spans="1:178" x14ac:dyDescent="0.25">
      <c r="A82" s="3">
        <f t="shared" si="12"/>
        <v>13275</v>
      </c>
      <c r="B82" s="2">
        <f t="shared" si="13"/>
        <v>8340</v>
      </c>
      <c r="C82" s="97">
        <f t="shared" si="14"/>
        <v>2.4606530182742507E-3</v>
      </c>
      <c r="D82" s="97">
        <f t="shared" si="15"/>
        <v>2.4082076637547507E-3</v>
      </c>
      <c r="E82" s="94">
        <v>6380</v>
      </c>
      <c r="F82" s="69" t="s">
        <v>63</v>
      </c>
      <c r="G82" s="13" t="s">
        <v>97</v>
      </c>
      <c r="H82" s="69"/>
      <c r="I82" s="22"/>
      <c r="J82" s="4"/>
      <c r="K82" s="3">
        <v>4935</v>
      </c>
      <c r="L82" s="4"/>
      <c r="M82" s="22"/>
      <c r="N82" s="4"/>
      <c r="O82" s="22"/>
      <c r="P82" s="4"/>
      <c r="Q82" s="22"/>
      <c r="R82" s="4"/>
      <c r="S82" s="22"/>
      <c r="T82" s="4"/>
      <c r="U82" s="3"/>
      <c r="V82" s="4"/>
      <c r="W82" s="14"/>
      <c r="X82" s="4"/>
      <c r="Y82" s="3"/>
      <c r="Z82" s="4"/>
      <c r="AA82" s="3"/>
      <c r="AB82" s="4"/>
      <c r="AC82" s="3"/>
      <c r="AD82" s="4"/>
      <c r="AE82" s="3"/>
      <c r="AF82" s="22"/>
      <c r="AG82" s="3"/>
      <c r="AH82" s="4"/>
      <c r="AI82" s="3"/>
      <c r="AJ82" s="4"/>
      <c r="AK82" s="3"/>
      <c r="AL82" s="4"/>
      <c r="AM82" s="3"/>
      <c r="AN82" s="4"/>
      <c r="AO82" s="3"/>
      <c r="AP82" s="4"/>
      <c r="AQ82" s="3"/>
      <c r="AR82" s="4"/>
      <c r="AS82" s="3">
        <v>1090</v>
      </c>
      <c r="AT82" s="55"/>
      <c r="AU82" s="3"/>
      <c r="AV82" s="4"/>
      <c r="AW82" s="3"/>
      <c r="AX82" s="4"/>
      <c r="AY82" s="3"/>
      <c r="AZ82" s="4"/>
      <c r="BA82" s="3"/>
      <c r="BB82" s="4"/>
      <c r="BC82" s="3"/>
      <c r="BD82" s="4"/>
      <c r="BE82" s="3">
        <v>1250</v>
      </c>
      <c r="BF82" s="4"/>
      <c r="BG82" s="3"/>
      <c r="BH82" s="4"/>
      <c r="BI82" s="3"/>
      <c r="BJ82" s="4"/>
      <c r="BK82" s="3">
        <v>1800</v>
      </c>
      <c r="BL82" s="4"/>
      <c r="BM82" s="3"/>
      <c r="BN82" s="4"/>
      <c r="BO82" s="3"/>
      <c r="BP82" s="4"/>
      <c r="BQ82" s="3"/>
      <c r="BR82" s="4"/>
      <c r="BS82" s="3"/>
      <c r="BT82" s="4"/>
      <c r="BU82" s="3"/>
      <c r="BV82" s="4"/>
      <c r="BW82" s="3"/>
      <c r="BX82" s="4"/>
      <c r="BY82" s="3"/>
      <c r="BZ82" s="4"/>
      <c r="CA82" s="22"/>
      <c r="CB82" s="4"/>
      <c r="CC82" s="22"/>
      <c r="CD82" s="4"/>
      <c r="CE82" s="22"/>
      <c r="CF82" s="4"/>
      <c r="CG82" s="3"/>
      <c r="CH82" s="4"/>
      <c r="CI82" s="3"/>
      <c r="CJ82" s="4"/>
      <c r="CK82" s="22"/>
      <c r="CL82" s="4"/>
      <c r="CM82" s="3"/>
      <c r="CN82" s="4"/>
      <c r="CO82" s="22"/>
      <c r="CP82" s="4"/>
      <c r="CQ82" s="22"/>
      <c r="CR82" s="4"/>
      <c r="CS82" s="22"/>
      <c r="CT82" s="4"/>
      <c r="CU82" s="22"/>
      <c r="CV82" s="4"/>
      <c r="CW82" s="22"/>
      <c r="CX82" s="4"/>
      <c r="CY82" s="22"/>
      <c r="CZ82" s="4"/>
      <c r="DA82" s="22"/>
      <c r="DB82" s="4"/>
      <c r="DC82" s="22"/>
      <c r="DD82" s="4"/>
      <c r="DE82" s="22"/>
      <c r="DF82" s="4"/>
      <c r="DG82" s="22"/>
      <c r="DH82" s="4"/>
      <c r="DI82" s="22"/>
      <c r="DJ82" s="4"/>
      <c r="DK82" s="22"/>
      <c r="DL82" s="4"/>
      <c r="DM82" s="3">
        <v>4200</v>
      </c>
      <c r="DN82" s="4"/>
      <c r="DO82" s="3"/>
      <c r="DP82" s="4"/>
      <c r="DQ82" s="3"/>
      <c r="DR82" s="4"/>
      <c r="DS82" s="3"/>
      <c r="DT82" s="4"/>
      <c r="DU82" s="3"/>
      <c r="DV82" s="4"/>
      <c r="DW82" s="3"/>
      <c r="DX82" s="4"/>
      <c r="DY82" s="3"/>
      <c r="DZ82" s="4"/>
      <c r="EA82" s="22"/>
      <c r="EB82" s="4"/>
      <c r="EC82" s="22"/>
      <c r="ED82" s="4"/>
      <c r="EE82" s="22"/>
      <c r="EF82" s="4"/>
      <c r="EG82" s="22"/>
      <c r="EH82" s="4"/>
      <c r="EI82" s="22"/>
      <c r="EJ82" s="4"/>
      <c r="EK82" s="22"/>
      <c r="EL82" s="4"/>
      <c r="EM82" s="3"/>
      <c r="EN82" s="4"/>
      <c r="EO82" s="3"/>
      <c r="EP82" s="4"/>
      <c r="EQ82" s="3"/>
      <c r="ER82" s="4"/>
      <c r="ES82" s="22"/>
      <c r="ET82" s="4"/>
      <c r="EU82" s="22"/>
      <c r="EV82" s="4"/>
      <c r="EW82" s="22"/>
      <c r="EX82" s="4"/>
      <c r="EY82" s="22"/>
      <c r="EZ82" s="4"/>
      <c r="FA82" s="22"/>
      <c r="FB82" s="4"/>
      <c r="FC82" s="22"/>
      <c r="FD82" s="4"/>
      <c r="FE82" s="22"/>
      <c r="FF82" s="4"/>
      <c r="FG82" s="22"/>
      <c r="FH82" s="4"/>
      <c r="FI82" s="22"/>
      <c r="FJ82" s="4"/>
      <c r="FK82" s="22"/>
      <c r="FL82" s="4"/>
      <c r="FM82" s="22"/>
      <c r="FN82" s="4"/>
      <c r="FO82" s="22"/>
      <c r="FP82" s="4"/>
      <c r="FQ82" s="22"/>
      <c r="FR82" s="4"/>
      <c r="FS82" s="22"/>
      <c r="FT82" s="4"/>
      <c r="FU82" s="22"/>
      <c r="FV82" s="4"/>
    </row>
    <row r="83" spans="1:178" x14ac:dyDescent="0.25">
      <c r="A83" s="3">
        <f t="shared" si="12"/>
        <v>5770.28</v>
      </c>
      <c r="B83" s="2">
        <f t="shared" si="13"/>
        <v>1350</v>
      </c>
      <c r="C83" s="97">
        <f t="shared" si="14"/>
        <v>1.0695786740706247E-3</v>
      </c>
      <c r="D83" s="97">
        <f t="shared" si="15"/>
        <v>3.8981778729843086E-4</v>
      </c>
      <c r="E83" s="94">
        <v>6385</v>
      </c>
      <c r="F83" s="69" t="s">
        <v>63</v>
      </c>
      <c r="G83" s="13" t="s">
        <v>34</v>
      </c>
      <c r="H83" s="69"/>
      <c r="I83" s="22"/>
      <c r="J83" s="4"/>
      <c r="K83" s="3"/>
      <c r="L83" s="4"/>
      <c r="M83" s="22">
        <v>220.28</v>
      </c>
      <c r="N83" s="4"/>
      <c r="O83" s="22"/>
      <c r="P83" s="4"/>
      <c r="Q83" s="22"/>
      <c r="R83" s="4"/>
      <c r="S83" s="22"/>
      <c r="T83" s="4"/>
      <c r="U83" s="3"/>
      <c r="V83" s="4"/>
      <c r="W83" s="14">
        <v>0</v>
      </c>
      <c r="X83" s="4"/>
      <c r="Y83" s="3">
        <v>0</v>
      </c>
      <c r="Z83" s="4"/>
      <c r="AA83" s="3">
        <v>0</v>
      </c>
      <c r="AB83" s="4"/>
      <c r="AC83" s="3"/>
      <c r="AD83" s="4"/>
      <c r="AE83" s="3"/>
      <c r="AF83" s="22"/>
      <c r="AG83" s="3"/>
      <c r="AH83" s="4"/>
      <c r="AI83" s="3"/>
      <c r="AJ83" s="4"/>
      <c r="AK83" s="3"/>
      <c r="AL83" s="4"/>
      <c r="AM83" s="3">
        <v>4200</v>
      </c>
      <c r="AN83" s="4"/>
      <c r="AO83" s="3"/>
      <c r="AP83" s="4"/>
      <c r="AQ83" s="3"/>
      <c r="AR83" s="4"/>
      <c r="AS83" s="3"/>
      <c r="AT83" s="55"/>
      <c r="AU83" s="3"/>
      <c r="AV83" s="4"/>
      <c r="AW83" s="3"/>
      <c r="AX83" s="4"/>
      <c r="AY83" s="3"/>
      <c r="AZ83" s="4"/>
      <c r="BA83" s="3"/>
      <c r="BB83" s="4"/>
      <c r="BC83" s="3"/>
      <c r="BD83" s="4"/>
      <c r="BE83" s="3"/>
      <c r="BF83" s="4"/>
      <c r="BG83" s="3"/>
      <c r="BH83" s="4"/>
      <c r="BI83" s="3"/>
      <c r="BJ83" s="4"/>
      <c r="BK83" s="3">
        <v>1350</v>
      </c>
      <c r="BL83" s="4"/>
      <c r="BM83" s="3"/>
      <c r="BN83" s="4"/>
      <c r="BO83" s="3"/>
      <c r="BP83" s="4"/>
      <c r="BQ83" s="3"/>
      <c r="BR83" s="4"/>
      <c r="BS83" s="3"/>
      <c r="BT83" s="4"/>
      <c r="BU83" s="3"/>
      <c r="BV83" s="4"/>
      <c r="BW83" s="3"/>
      <c r="BX83" s="4"/>
      <c r="BY83" s="3"/>
      <c r="BZ83" s="4"/>
      <c r="CA83" s="22"/>
      <c r="CB83" s="4"/>
      <c r="CC83" s="22"/>
      <c r="CD83" s="4"/>
      <c r="CE83" s="22"/>
      <c r="CF83" s="4"/>
      <c r="CG83" s="3"/>
      <c r="CH83" s="4"/>
      <c r="CI83" s="3"/>
      <c r="CJ83" s="4"/>
      <c r="CK83" s="22"/>
      <c r="CL83" s="4"/>
      <c r="CM83" s="3"/>
      <c r="CN83" s="4"/>
      <c r="CO83" s="22"/>
      <c r="CP83" s="4"/>
      <c r="CQ83" s="22"/>
      <c r="CR83" s="4"/>
      <c r="CS83" s="22"/>
      <c r="CT83" s="4"/>
      <c r="CU83" s="22"/>
      <c r="CV83" s="4"/>
      <c r="CW83" s="22"/>
      <c r="CX83" s="4"/>
      <c r="CY83" s="22"/>
      <c r="CZ83" s="4"/>
      <c r="DA83" s="22"/>
      <c r="DB83" s="4"/>
      <c r="DC83" s="22"/>
      <c r="DD83" s="4"/>
      <c r="DE83" s="22"/>
      <c r="DF83" s="4"/>
      <c r="DG83" s="22"/>
      <c r="DH83" s="4"/>
      <c r="DI83" s="22"/>
      <c r="DJ83" s="4"/>
      <c r="DK83" s="22"/>
      <c r="DL83" s="4"/>
      <c r="DM83" s="3"/>
      <c r="DN83" s="4"/>
      <c r="DO83" s="3"/>
      <c r="DP83" s="4"/>
      <c r="DQ83" s="3"/>
      <c r="DR83" s="4"/>
      <c r="DS83" s="3"/>
      <c r="DT83" s="4"/>
      <c r="DU83" s="3"/>
      <c r="DV83" s="4"/>
      <c r="DW83" s="3"/>
      <c r="DX83" s="4"/>
      <c r="DY83" s="3"/>
      <c r="DZ83" s="4"/>
      <c r="EA83" s="22"/>
      <c r="EB83" s="4"/>
      <c r="EC83" s="22"/>
      <c r="ED83" s="4"/>
      <c r="EE83" s="22"/>
      <c r="EF83" s="4"/>
      <c r="EG83" s="22"/>
      <c r="EH83" s="4"/>
      <c r="EI83" s="22"/>
      <c r="EJ83" s="4"/>
      <c r="EK83" s="22"/>
      <c r="EL83" s="4"/>
      <c r="EM83" s="3"/>
      <c r="EN83" s="4"/>
      <c r="EO83" s="3"/>
      <c r="EP83" s="4"/>
      <c r="EQ83" s="3"/>
      <c r="ER83" s="4"/>
      <c r="ES83" s="22"/>
      <c r="ET83" s="4"/>
      <c r="EU83" s="22"/>
      <c r="EV83" s="4"/>
      <c r="EW83" s="22"/>
      <c r="EX83" s="4"/>
      <c r="EY83" s="22"/>
      <c r="EZ83" s="4"/>
      <c r="FA83" s="22"/>
      <c r="FB83" s="4"/>
      <c r="FC83" s="22"/>
      <c r="FD83" s="4"/>
      <c r="FE83" s="22"/>
      <c r="FF83" s="4"/>
      <c r="FG83" s="22"/>
      <c r="FH83" s="4"/>
      <c r="FI83" s="22"/>
      <c r="FJ83" s="4"/>
      <c r="FK83" s="22"/>
      <c r="FL83" s="4"/>
      <c r="FM83" s="22"/>
      <c r="FN83" s="4"/>
      <c r="FO83" s="22"/>
      <c r="FP83" s="4"/>
      <c r="FQ83" s="22"/>
      <c r="FR83" s="4"/>
      <c r="FS83" s="22"/>
      <c r="FT83" s="4"/>
      <c r="FU83" s="22"/>
      <c r="FV83" s="4"/>
    </row>
    <row r="84" spans="1:178" x14ac:dyDescent="0.25">
      <c r="A84" s="3">
        <f t="shared" si="12"/>
        <v>0</v>
      </c>
      <c r="B84" s="2">
        <f t="shared" si="13"/>
        <v>0</v>
      </c>
      <c r="C84" s="97">
        <f t="shared" si="14"/>
        <v>0</v>
      </c>
      <c r="D84" s="97">
        <f t="shared" si="15"/>
        <v>0</v>
      </c>
      <c r="E84" s="94">
        <v>6561</v>
      </c>
      <c r="F84" s="69" t="s">
        <v>63</v>
      </c>
      <c r="G84" s="13" t="s">
        <v>35</v>
      </c>
      <c r="H84" s="69"/>
      <c r="I84" s="22"/>
      <c r="J84" s="4"/>
      <c r="K84" s="3"/>
      <c r="L84" s="4"/>
      <c r="M84" s="22"/>
      <c r="N84" s="4"/>
      <c r="O84" s="22"/>
      <c r="P84" s="4"/>
      <c r="Q84" s="22"/>
      <c r="R84" s="4"/>
      <c r="S84" s="22"/>
      <c r="T84" s="4"/>
      <c r="U84" s="3"/>
      <c r="V84" s="4"/>
      <c r="W84" s="14">
        <v>0</v>
      </c>
      <c r="X84" s="4"/>
      <c r="Y84" s="3">
        <v>0</v>
      </c>
      <c r="Z84" s="4"/>
      <c r="AA84" s="3">
        <v>0</v>
      </c>
      <c r="AB84" s="4"/>
      <c r="AC84" s="3"/>
      <c r="AD84" s="4"/>
      <c r="AE84" s="3"/>
      <c r="AF84" s="22"/>
      <c r="AG84" s="3"/>
      <c r="AH84" s="4"/>
      <c r="AI84" s="3"/>
      <c r="AJ84" s="4"/>
      <c r="AK84" s="3"/>
      <c r="AL84" s="4"/>
      <c r="AM84" s="3"/>
      <c r="AN84" s="4"/>
      <c r="AO84" s="3"/>
      <c r="AP84" s="4"/>
      <c r="AQ84" s="3"/>
      <c r="AR84" s="4"/>
      <c r="AS84" s="3"/>
      <c r="AT84" s="55"/>
      <c r="AU84" s="3"/>
      <c r="AV84" s="4"/>
      <c r="AW84" s="3"/>
      <c r="AX84" s="4"/>
      <c r="AY84" s="3"/>
      <c r="AZ84" s="4"/>
      <c r="BA84" s="3"/>
      <c r="BB84" s="4"/>
      <c r="BC84" s="3"/>
      <c r="BD84" s="4"/>
      <c r="BE84" s="3"/>
      <c r="BF84" s="4"/>
      <c r="BG84" s="3"/>
      <c r="BH84" s="4"/>
      <c r="BI84" s="3"/>
      <c r="BJ84" s="4"/>
      <c r="BK84" s="3"/>
      <c r="BL84" s="4"/>
      <c r="BM84" s="3"/>
      <c r="BN84" s="4"/>
      <c r="BO84" s="3"/>
      <c r="BP84" s="4"/>
      <c r="BQ84" s="3"/>
      <c r="BR84" s="4"/>
      <c r="BS84" s="3"/>
      <c r="BT84" s="4"/>
      <c r="BU84" s="3"/>
      <c r="BV84" s="4"/>
      <c r="BW84" s="3"/>
      <c r="BX84" s="4"/>
      <c r="BY84" s="3"/>
      <c r="BZ84" s="4"/>
      <c r="CA84" s="22"/>
      <c r="CB84" s="4"/>
      <c r="CC84" s="22"/>
      <c r="CD84" s="4"/>
      <c r="CE84" s="22"/>
      <c r="CF84" s="4"/>
      <c r="CG84" s="3"/>
      <c r="CH84" s="4"/>
      <c r="CI84" s="3"/>
      <c r="CJ84" s="4"/>
      <c r="CK84" s="22"/>
      <c r="CL84" s="4"/>
      <c r="CM84" s="3"/>
      <c r="CN84" s="4"/>
      <c r="CO84" s="22"/>
      <c r="CP84" s="4"/>
      <c r="CQ84" s="22"/>
      <c r="CR84" s="4"/>
      <c r="CS84" s="22"/>
      <c r="CT84" s="4"/>
      <c r="CU84" s="22"/>
      <c r="CV84" s="4"/>
      <c r="CW84" s="22"/>
      <c r="CX84" s="4"/>
      <c r="CY84" s="22"/>
      <c r="CZ84" s="4"/>
      <c r="DA84" s="22"/>
      <c r="DB84" s="4"/>
      <c r="DC84" s="22"/>
      <c r="DD84" s="4"/>
      <c r="DE84" s="22"/>
      <c r="DF84" s="4"/>
      <c r="DG84" s="22"/>
      <c r="DH84" s="4"/>
      <c r="DI84" s="22"/>
      <c r="DJ84" s="4"/>
      <c r="DK84" s="22"/>
      <c r="DL84" s="4"/>
      <c r="DM84" s="3"/>
      <c r="DN84" s="4"/>
      <c r="DO84" s="3"/>
      <c r="DP84" s="4"/>
      <c r="DQ84" s="3"/>
      <c r="DR84" s="4"/>
      <c r="DS84" s="3"/>
      <c r="DT84" s="4"/>
      <c r="DU84" s="3"/>
      <c r="DV84" s="4"/>
      <c r="DW84" s="3"/>
      <c r="DX84" s="4"/>
      <c r="DY84" s="3"/>
      <c r="DZ84" s="4"/>
      <c r="EA84" s="22"/>
      <c r="EB84" s="4"/>
      <c r="EC84" s="22"/>
      <c r="ED84" s="4"/>
      <c r="EE84" s="22"/>
      <c r="EF84" s="4"/>
      <c r="EG84" s="22"/>
      <c r="EH84" s="4"/>
      <c r="EI84" s="22"/>
      <c r="EJ84" s="4"/>
      <c r="EK84" s="22"/>
      <c r="EL84" s="4"/>
      <c r="EM84" s="3"/>
      <c r="EN84" s="4"/>
      <c r="EO84" s="3"/>
      <c r="EP84" s="4"/>
      <c r="EQ84" s="3"/>
      <c r="ER84" s="4"/>
      <c r="ES84" s="22"/>
      <c r="ET84" s="4"/>
      <c r="EU84" s="22"/>
      <c r="EV84" s="4"/>
      <c r="EW84" s="22"/>
      <c r="EX84" s="4"/>
      <c r="EY84" s="22"/>
      <c r="EZ84" s="4"/>
      <c r="FA84" s="22"/>
      <c r="FB84" s="4"/>
      <c r="FC84" s="22"/>
      <c r="FD84" s="4"/>
      <c r="FE84" s="22"/>
      <c r="FF84" s="4"/>
      <c r="FG84" s="22"/>
      <c r="FH84" s="4"/>
      <c r="FI84" s="22"/>
      <c r="FJ84" s="4"/>
      <c r="FK84" s="22"/>
      <c r="FL84" s="4"/>
      <c r="FM84" s="22"/>
      <c r="FN84" s="4"/>
      <c r="FO84" s="22"/>
      <c r="FP84" s="4"/>
      <c r="FQ84" s="22"/>
      <c r="FR84" s="4"/>
      <c r="FS84" s="22"/>
      <c r="FT84" s="4"/>
      <c r="FU84" s="22"/>
      <c r="FV84" s="4"/>
    </row>
    <row r="85" spans="1:178" x14ac:dyDescent="0.25">
      <c r="A85" s="3">
        <f t="shared" si="12"/>
        <v>250</v>
      </c>
      <c r="B85" s="2">
        <f t="shared" si="13"/>
        <v>250</v>
      </c>
      <c r="C85" s="97">
        <f t="shared" si="14"/>
        <v>4.6339981511756132E-5</v>
      </c>
      <c r="D85" s="97">
        <f t="shared" si="15"/>
        <v>7.2188479129339049E-5</v>
      </c>
      <c r="E85" s="94">
        <v>6538</v>
      </c>
      <c r="F85" s="69" t="s">
        <v>63</v>
      </c>
      <c r="G85" s="36" t="s">
        <v>170</v>
      </c>
      <c r="H85" s="69"/>
      <c r="I85" s="22"/>
      <c r="J85" s="4"/>
      <c r="K85" s="3"/>
      <c r="L85" s="4"/>
      <c r="M85" s="22"/>
      <c r="N85" s="4"/>
      <c r="O85" s="22"/>
      <c r="P85" s="4"/>
      <c r="Q85" s="22"/>
      <c r="R85" s="4"/>
      <c r="S85" s="22"/>
      <c r="T85" s="4"/>
      <c r="U85" s="3"/>
      <c r="V85" s="4"/>
      <c r="W85" s="14"/>
      <c r="X85" s="4"/>
      <c r="Y85" s="3"/>
      <c r="Z85" s="4"/>
      <c r="AA85" s="3"/>
      <c r="AB85" s="4"/>
      <c r="AC85" s="3"/>
      <c r="AD85" s="4"/>
      <c r="AE85" s="3"/>
      <c r="AF85" s="22"/>
      <c r="AG85" s="3"/>
      <c r="AH85" s="4"/>
      <c r="AI85" s="3"/>
      <c r="AJ85" s="4"/>
      <c r="AK85" s="3"/>
      <c r="AL85" s="4"/>
      <c r="AM85" s="3"/>
      <c r="AN85" s="4"/>
      <c r="AO85" s="3"/>
      <c r="AP85" s="4"/>
      <c r="AQ85" s="3"/>
      <c r="AR85" s="4"/>
      <c r="AS85" s="3"/>
      <c r="AT85" s="55"/>
      <c r="AU85" s="3"/>
      <c r="AV85" s="4"/>
      <c r="AW85" s="3"/>
      <c r="AX85" s="4"/>
      <c r="AY85" s="3"/>
      <c r="AZ85" s="4"/>
      <c r="BA85" s="3"/>
      <c r="BB85" s="4"/>
      <c r="BC85" s="3"/>
      <c r="BD85" s="4"/>
      <c r="BE85" s="3"/>
      <c r="BF85" s="4"/>
      <c r="BG85" s="3"/>
      <c r="BH85" s="4"/>
      <c r="BI85" s="3"/>
      <c r="BJ85" s="4"/>
      <c r="BK85" s="3"/>
      <c r="BL85" s="4"/>
      <c r="BM85" s="3"/>
      <c r="BN85" s="4"/>
      <c r="BO85" s="3"/>
      <c r="BP85" s="4"/>
      <c r="BQ85" s="3"/>
      <c r="BR85" s="4"/>
      <c r="BS85" s="3"/>
      <c r="BT85" s="4"/>
      <c r="BU85" s="3"/>
      <c r="BV85" s="4"/>
      <c r="BW85" s="3"/>
      <c r="BX85" s="4"/>
      <c r="BY85" s="3"/>
      <c r="BZ85" s="4"/>
      <c r="CA85" s="22"/>
      <c r="CB85" s="4"/>
      <c r="CC85" s="22"/>
      <c r="CD85" s="4"/>
      <c r="CE85" s="22"/>
      <c r="CF85" s="4"/>
      <c r="CG85" s="3"/>
      <c r="CH85" s="4"/>
      <c r="CI85" s="3"/>
      <c r="CJ85" s="4"/>
      <c r="CK85" s="22"/>
      <c r="CL85" s="4"/>
      <c r="CM85" s="3"/>
      <c r="CN85" s="4"/>
      <c r="CO85" s="22"/>
      <c r="CP85" s="4"/>
      <c r="CQ85" s="22"/>
      <c r="CR85" s="4"/>
      <c r="CS85" s="22"/>
      <c r="CT85" s="4"/>
      <c r="CU85" s="22"/>
      <c r="CV85" s="4"/>
      <c r="CW85" s="22"/>
      <c r="CX85" s="4"/>
      <c r="CY85" s="22"/>
      <c r="CZ85" s="4"/>
      <c r="DA85" s="22"/>
      <c r="DB85" s="4"/>
      <c r="DC85" s="22"/>
      <c r="DD85" s="4"/>
      <c r="DE85" s="22"/>
      <c r="DF85" s="4"/>
      <c r="DG85" s="22"/>
      <c r="DH85" s="4"/>
      <c r="DI85" s="22"/>
      <c r="DJ85" s="4"/>
      <c r="DK85" s="22"/>
      <c r="DL85" s="4"/>
      <c r="DM85" s="3"/>
      <c r="DN85" s="4"/>
      <c r="DO85" s="3"/>
      <c r="DP85" s="4"/>
      <c r="DQ85" s="3"/>
      <c r="DR85" s="4"/>
      <c r="DS85" s="3"/>
      <c r="DT85" s="4"/>
      <c r="DU85" s="3"/>
      <c r="DV85" s="4"/>
      <c r="DW85" s="3"/>
      <c r="DX85" s="4"/>
      <c r="DY85" s="3"/>
      <c r="DZ85" s="4"/>
      <c r="EA85" s="22"/>
      <c r="EB85" s="4"/>
      <c r="EC85" s="22"/>
      <c r="ED85" s="4"/>
      <c r="EE85" s="22"/>
      <c r="EF85" s="4"/>
      <c r="EG85" s="22"/>
      <c r="EH85" s="4"/>
      <c r="EI85" s="22"/>
      <c r="EJ85" s="4"/>
      <c r="EK85" s="22"/>
      <c r="EL85" s="4"/>
      <c r="EM85" s="3"/>
      <c r="EN85" s="4"/>
      <c r="EO85" s="3"/>
      <c r="EP85" s="4"/>
      <c r="EQ85" s="3"/>
      <c r="ER85" s="4"/>
      <c r="ES85" s="22"/>
      <c r="ET85" s="4"/>
      <c r="EU85" s="22"/>
      <c r="EV85" s="4"/>
      <c r="EW85" s="22"/>
      <c r="EX85" s="4"/>
      <c r="EY85" s="22">
        <v>250</v>
      </c>
      <c r="EZ85" s="4"/>
      <c r="FA85" s="22"/>
      <c r="FB85" s="4"/>
      <c r="FC85" s="22"/>
      <c r="FD85" s="4"/>
      <c r="FE85" s="22"/>
      <c r="FF85" s="4"/>
      <c r="FG85" s="22"/>
      <c r="FH85" s="4"/>
      <c r="FI85" s="22"/>
      <c r="FJ85" s="4"/>
      <c r="FK85" s="22"/>
      <c r="FL85" s="4"/>
      <c r="FM85" s="22"/>
      <c r="FN85" s="4"/>
      <c r="FO85" s="22"/>
      <c r="FP85" s="4"/>
      <c r="FQ85" s="22"/>
      <c r="FR85" s="4"/>
      <c r="FS85" s="22"/>
      <c r="FT85" s="4"/>
      <c r="FU85" s="22"/>
      <c r="FV85" s="4"/>
    </row>
    <row r="86" spans="1:178" x14ac:dyDescent="0.25">
      <c r="A86" s="3">
        <f t="shared" si="12"/>
        <v>61754.04</v>
      </c>
      <c r="B86" s="2">
        <f t="shared" si="13"/>
        <v>39750.54</v>
      </c>
      <c r="C86" s="97">
        <f t="shared" si="14"/>
        <v>1.1446724287504996E-2</v>
      </c>
      <c r="D86" s="97">
        <f t="shared" si="15"/>
        <v>1.1478124108679828E-2</v>
      </c>
      <c r="E86" s="94">
        <v>6544</v>
      </c>
      <c r="F86" s="69" t="s">
        <v>63</v>
      </c>
      <c r="G86" s="13" t="s">
        <v>36</v>
      </c>
      <c r="H86" s="69"/>
      <c r="I86" s="22">
        <v>906.39</v>
      </c>
      <c r="J86" s="4"/>
      <c r="K86" s="3">
        <v>3470</v>
      </c>
      <c r="L86" s="4"/>
      <c r="M86" s="22">
        <v>230.28</v>
      </c>
      <c r="N86" s="4"/>
      <c r="O86" s="22">
        <v>4931.83</v>
      </c>
      <c r="P86" s="4"/>
      <c r="Q86" s="22"/>
      <c r="R86" s="4"/>
      <c r="S86" s="22"/>
      <c r="T86" s="4"/>
      <c r="U86" s="3"/>
      <c r="V86" s="4"/>
      <c r="W86" s="14">
        <v>3405</v>
      </c>
      <c r="X86" s="4"/>
      <c r="Y86" s="3">
        <v>5785</v>
      </c>
      <c r="Z86" s="4"/>
      <c r="AA86" s="3">
        <v>3275</v>
      </c>
      <c r="AB86" s="4"/>
      <c r="AC86" s="3"/>
      <c r="AD86" s="4"/>
      <c r="AE86" s="3"/>
      <c r="AF86" s="22"/>
      <c r="AG86" s="3"/>
      <c r="AH86" s="4"/>
      <c r="AI86" s="3"/>
      <c r="AJ86" s="4"/>
      <c r="AK86" s="3"/>
      <c r="AL86" s="4"/>
      <c r="AM86" s="3"/>
      <c r="AN86" s="4"/>
      <c r="AO86" s="3"/>
      <c r="AP86" s="4"/>
      <c r="AQ86" s="3"/>
      <c r="AR86" s="4"/>
      <c r="AS86" s="3"/>
      <c r="AT86" s="55"/>
      <c r="AU86" s="3"/>
      <c r="AV86" s="4"/>
      <c r="AW86" s="3"/>
      <c r="AX86" s="4"/>
      <c r="AY86" s="3"/>
      <c r="AZ86" s="4"/>
      <c r="BA86" s="3"/>
      <c r="BB86" s="4"/>
      <c r="BC86" s="3"/>
      <c r="BD86" s="4"/>
      <c r="BE86" s="3"/>
      <c r="BF86" s="4"/>
      <c r="BG86" s="3"/>
      <c r="BH86" s="4"/>
      <c r="BI86" s="3"/>
      <c r="BJ86" s="4"/>
      <c r="BK86" s="3"/>
      <c r="BL86" s="4"/>
      <c r="BM86" s="3"/>
      <c r="BN86" s="4"/>
      <c r="BO86" s="3"/>
      <c r="BP86" s="4"/>
      <c r="BQ86" s="3"/>
      <c r="BR86" s="4"/>
      <c r="BS86" s="3"/>
      <c r="BT86" s="4"/>
      <c r="BU86" s="3"/>
      <c r="BV86" s="4"/>
      <c r="BW86" s="3">
        <v>295</v>
      </c>
      <c r="BX86" s="4"/>
      <c r="BY86" s="3"/>
      <c r="BZ86" s="4"/>
      <c r="CA86" s="22"/>
      <c r="CB86" s="4"/>
      <c r="CC86" s="22"/>
      <c r="CD86" s="4"/>
      <c r="CE86" s="22"/>
      <c r="CF86" s="4"/>
      <c r="CG86" s="3">
        <v>24275.54</v>
      </c>
      <c r="CH86" s="4"/>
      <c r="CI86" s="3">
        <v>470</v>
      </c>
      <c r="CJ86" s="4"/>
      <c r="CK86" s="22"/>
      <c r="CL86" s="4"/>
      <c r="CM86" s="3">
        <v>2505</v>
      </c>
      <c r="CN86" s="4"/>
      <c r="CO86" s="22"/>
      <c r="CP86" s="4"/>
      <c r="CQ86" s="22"/>
      <c r="CR86" s="4"/>
      <c r="CS86" s="22"/>
      <c r="CT86" s="4"/>
      <c r="CU86" s="22"/>
      <c r="CV86" s="4"/>
      <c r="CW86" s="22"/>
      <c r="CX86" s="4"/>
      <c r="CY86" s="22"/>
      <c r="CZ86" s="4"/>
      <c r="DA86" s="22"/>
      <c r="DB86" s="4"/>
      <c r="DC86" s="22"/>
      <c r="DD86" s="4"/>
      <c r="DE86" s="22"/>
      <c r="DF86" s="4"/>
      <c r="DG86" s="22"/>
      <c r="DH86" s="4"/>
      <c r="DI86" s="22"/>
      <c r="DJ86" s="4"/>
      <c r="DK86" s="22"/>
      <c r="DL86" s="4"/>
      <c r="DM86" s="3">
        <v>2000</v>
      </c>
      <c r="DN86" s="4"/>
      <c r="DO86" s="3"/>
      <c r="DP86" s="4"/>
      <c r="DQ86" s="3"/>
      <c r="DR86" s="4"/>
      <c r="DS86" s="3"/>
      <c r="DT86" s="4"/>
      <c r="DU86" s="3"/>
      <c r="DV86" s="4"/>
      <c r="DW86" s="3"/>
      <c r="DX86" s="4"/>
      <c r="DY86" s="3"/>
      <c r="DZ86" s="4"/>
      <c r="EA86" s="22"/>
      <c r="EB86" s="4"/>
      <c r="EC86" s="22">
        <v>4065</v>
      </c>
      <c r="ED86" s="4"/>
      <c r="EE86" s="22"/>
      <c r="EF86" s="4"/>
      <c r="EG86" s="22"/>
      <c r="EH86" s="4"/>
      <c r="EI86" s="22">
        <v>4065</v>
      </c>
      <c r="EJ86" s="4"/>
      <c r="EK86" s="22"/>
      <c r="EL86" s="4"/>
      <c r="EM86" s="3"/>
      <c r="EN86" s="4"/>
      <c r="EO86" s="3"/>
      <c r="EP86" s="4"/>
      <c r="EQ86" s="3"/>
      <c r="ER86" s="4"/>
      <c r="ES86" s="22">
        <v>1345</v>
      </c>
      <c r="ET86" s="4"/>
      <c r="EU86" s="22"/>
      <c r="EV86" s="4"/>
      <c r="EW86" s="22"/>
      <c r="EX86" s="4"/>
      <c r="EY86" s="22">
        <v>320</v>
      </c>
      <c r="EZ86" s="4"/>
      <c r="FA86" s="22"/>
      <c r="FB86" s="4"/>
      <c r="FC86" s="22"/>
      <c r="FD86" s="4"/>
      <c r="FE86" s="22">
        <v>410</v>
      </c>
      <c r="FF86" s="4"/>
      <c r="FG86" s="22"/>
      <c r="FH86" s="4"/>
      <c r="FI86" s="22"/>
      <c r="FJ86" s="4"/>
      <c r="FK86" s="22"/>
      <c r="FL86" s="4"/>
      <c r="FM86" s="22"/>
      <c r="FN86" s="4"/>
      <c r="FO86" s="22"/>
      <c r="FP86" s="4"/>
      <c r="FQ86" s="22"/>
      <c r="FR86" s="4"/>
      <c r="FS86" s="22"/>
      <c r="FT86" s="4"/>
      <c r="FU86" s="22"/>
      <c r="FV86" s="4"/>
    </row>
    <row r="87" spans="1:178" x14ac:dyDescent="0.25">
      <c r="A87" s="3">
        <f t="shared" si="12"/>
        <v>7470</v>
      </c>
      <c r="B87" s="2">
        <f t="shared" si="13"/>
        <v>5805</v>
      </c>
      <c r="C87" s="97">
        <f t="shared" si="14"/>
        <v>1.3846386475712732E-3</v>
      </c>
      <c r="D87" s="97">
        <f t="shared" si="15"/>
        <v>1.6762164853832528E-3</v>
      </c>
      <c r="E87" s="94">
        <v>6547</v>
      </c>
      <c r="F87" s="69" t="s">
        <v>63</v>
      </c>
      <c r="G87" s="13" t="s">
        <v>37</v>
      </c>
      <c r="H87" s="69"/>
      <c r="I87" s="22"/>
      <c r="J87" s="4"/>
      <c r="K87" s="3"/>
      <c r="L87" s="4"/>
      <c r="M87" s="22"/>
      <c r="N87" s="4"/>
      <c r="O87" s="22">
        <v>400</v>
      </c>
      <c r="P87" s="4"/>
      <c r="Q87" s="22"/>
      <c r="R87" s="4"/>
      <c r="S87" s="22"/>
      <c r="T87" s="4"/>
      <c r="U87" s="3">
        <v>150</v>
      </c>
      <c r="V87" s="4"/>
      <c r="W87" s="14">
        <v>0</v>
      </c>
      <c r="X87" s="4"/>
      <c r="Y87" s="3">
        <v>830</v>
      </c>
      <c r="Z87" s="4"/>
      <c r="AA87" s="3"/>
      <c r="AB87" s="4"/>
      <c r="AC87" s="3"/>
      <c r="AD87" s="4"/>
      <c r="AE87" s="3">
        <v>285</v>
      </c>
      <c r="AF87" s="22"/>
      <c r="AG87" s="3"/>
      <c r="AH87" s="4"/>
      <c r="AI87" s="3"/>
      <c r="AJ87" s="4"/>
      <c r="AK87" s="3"/>
      <c r="AL87" s="4"/>
      <c r="AM87" s="3"/>
      <c r="AN87" s="4"/>
      <c r="AO87" s="3"/>
      <c r="AP87" s="4"/>
      <c r="AQ87" s="3"/>
      <c r="AR87" s="4"/>
      <c r="AS87" s="3"/>
      <c r="AT87" s="55"/>
      <c r="AU87" s="3"/>
      <c r="AV87" s="4"/>
      <c r="AW87" s="3"/>
      <c r="AX87" s="4"/>
      <c r="AY87" s="3"/>
      <c r="AZ87" s="4"/>
      <c r="BA87" s="3"/>
      <c r="BB87" s="4"/>
      <c r="BC87" s="3"/>
      <c r="BD87" s="4"/>
      <c r="BE87" s="3"/>
      <c r="BF87" s="4"/>
      <c r="BG87" s="3"/>
      <c r="BH87" s="4"/>
      <c r="BI87" s="3"/>
      <c r="BJ87" s="4"/>
      <c r="BK87" s="3"/>
      <c r="BL87" s="4"/>
      <c r="BM87" s="3"/>
      <c r="BN87" s="4"/>
      <c r="BO87" s="3"/>
      <c r="BP87" s="4"/>
      <c r="BQ87" s="3">
        <v>2850</v>
      </c>
      <c r="BR87" s="4"/>
      <c r="BS87" s="3">
        <v>235</v>
      </c>
      <c r="BT87" s="4"/>
      <c r="BU87" s="3"/>
      <c r="BV87" s="4"/>
      <c r="BW87" s="3"/>
      <c r="BX87" s="4"/>
      <c r="BY87" s="3"/>
      <c r="BZ87" s="4"/>
      <c r="CA87" s="22"/>
      <c r="CB87" s="4"/>
      <c r="CC87" s="22"/>
      <c r="CD87" s="4"/>
      <c r="CE87" s="22"/>
      <c r="CF87" s="4"/>
      <c r="CG87" s="3"/>
      <c r="CH87" s="4"/>
      <c r="CI87" s="3"/>
      <c r="CJ87" s="4"/>
      <c r="CK87" s="22"/>
      <c r="CL87" s="4"/>
      <c r="CM87" s="3"/>
      <c r="CN87" s="4"/>
      <c r="CO87" s="22"/>
      <c r="CP87" s="4"/>
      <c r="CQ87" s="22"/>
      <c r="CR87" s="4"/>
      <c r="CS87" s="22"/>
      <c r="CT87" s="4"/>
      <c r="CU87" s="22"/>
      <c r="CV87" s="4"/>
      <c r="CW87" s="22"/>
      <c r="CX87" s="4"/>
      <c r="CY87" s="22"/>
      <c r="CZ87" s="4"/>
      <c r="DA87" s="22"/>
      <c r="DB87" s="4"/>
      <c r="DC87" s="22"/>
      <c r="DD87" s="4"/>
      <c r="DE87" s="22"/>
      <c r="DF87" s="4"/>
      <c r="DG87" s="22"/>
      <c r="DH87" s="4"/>
      <c r="DI87" s="22"/>
      <c r="DJ87" s="4"/>
      <c r="DK87" s="22"/>
      <c r="DL87" s="4"/>
      <c r="DM87" s="3"/>
      <c r="DN87" s="4"/>
      <c r="DO87" s="3"/>
      <c r="DP87" s="4"/>
      <c r="DQ87" s="3"/>
      <c r="DR87" s="4"/>
      <c r="DS87" s="3"/>
      <c r="DT87" s="4"/>
      <c r="DU87" s="3"/>
      <c r="DV87" s="4"/>
      <c r="DW87" s="3"/>
      <c r="DX87" s="4"/>
      <c r="DY87" s="3"/>
      <c r="DZ87" s="4"/>
      <c r="EA87" s="22"/>
      <c r="EB87" s="4"/>
      <c r="EC87" s="22">
        <v>760</v>
      </c>
      <c r="ED87" s="4"/>
      <c r="EE87" s="22"/>
      <c r="EF87" s="4"/>
      <c r="EG87" s="22"/>
      <c r="EH87" s="4"/>
      <c r="EI87" s="22">
        <v>760</v>
      </c>
      <c r="EJ87" s="4"/>
      <c r="EK87" s="22"/>
      <c r="EL87" s="4"/>
      <c r="EM87" s="3"/>
      <c r="EN87" s="4"/>
      <c r="EO87" s="3"/>
      <c r="EP87" s="4"/>
      <c r="EQ87" s="3"/>
      <c r="ER87" s="4"/>
      <c r="ES87" s="22"/>
      <c r="ET87" s="4"/>
      <c r="EU87" s="22"/>
      <c r="EV87" s="4"/>
      <c r="EW87" s="22"/>
      <c r="EX87" s="4"/>
      <c r="EY87" s="22"/>
      <c r="EZ87" s="4"/>
      <c r="FA87" s="22"/>
      <c r="FB87" s="4"/>
      <c r="FC87" s="22"/>
      <c r="FD87" s="4"/>
      <c r="FE87" s="22"/>
      <c r="FF87" s="4"/>
      <c r="FG87" s="22"/>
      <c r="FH87" s="4"/>
      <c r="FI87" s="22">
        <v>1200</v>
      </c>
      <c r="FJ87" s="4"/>
      <c r="FK87" s="22"/>
      <c r="FL87" s="4"/>
      <c r="FM87" s="22"/>
      <c r="FN87" s="4"/>
      <c r="FO87" s="22"/>
      <c r="FP87" s="4"/>
      <c r="FQ87" s="22"/>
      <c r="FR87" s="4"/>
      <c r="FS87" s="22"/>
      <c r="FT87" s="4"/>
      <c r="FU87" s="22"/>
      <c r="FV87" s="4"/>
    </row>
    <row r="88" spans="1:178" x14ac:dyDescent="0.25">
      <c r="A88" s="3">
        <f t="shared" si="12"/>
        <v>6962</v>
      </c>
      <c r="B88" s="2">
        <f t="shared" si="13"/>
        <v>3400</v>
      </c>
      <c r="C88" s="97">
        <f t="shared" si="14"/>
        <v>1.2904758051393848E-3</v>
      </c>
      <c r="D88" s="97">
        <f t="shared" ref="D88:D109" si="16">+B88/$B$138</f>
        <v>9.8176331615901116E-4</v>
      </c>
      <c r="E88" s="94">
        <v>6557</v>
      </c>
      <c r="F88" s="69" t="s">
        <v>63</v>
      </c>
      <c r="G88" s="13" t="s">
        <v>38</v>
      </c>
      <c r="H88" s="69"/>
      <c r="I88" s="22"/>
      <c r="J88" s="4"/>
      <c r="K88" s="3"/>
      <c r="L88" s="4"/>
      <c r="M88" s="22"/>
      <c r="N88" s="4"/>
      <c r="O88" s="22">
        <v>770</v>
      </c>
      <c r="P88" s="4"/>
      <c r="Q88" s="22"/>
      <c r="R88" s="4"/>
      <c r="S88" s="22"/>
      <c r="T88" s="4"/>
      <c r="U88" s="3"/>
      <c r="V88" s="4"/>
      <c r="W88" s="14">
        <v>0</v>
      </c>
      <c r="X88" s="4"/>
      <c r="Y88" s="3">
        <v>520</v>
      </c>
      <c r="Z88" s="4"/>
      <c r="AA88" s="3">
        <v>125</v>
      </c>
      <c r="AB88" s="4"/>
      <c r="AC88" s="3">
        <v>40</v>
      </c>
      <c r="AD88" s="4"/>
      <c r="AE88" s="3"/>
      <c r="AF88" s="22"/>
      <c r="AG88" s="3"/>
      <c r="AH88" s="4"/>
      <c r="AI88" s="3"/>
      <c r="AJ88" s="4"/>
      <c r="AK88" s="3">
        <v>285</v>
      </c>
      <c r="AL88" s="4"/>
      <c r="AM88" s="3"/>
      <c r="AN88" s="4"/>
      <c r="AO88" s="3">
        <v>1822</v>
      </c>
      <c r="AP88" s="4"/>
      <c r="AQ88" s="3"/>
      <c r="AR88" s="4"/>
      <c r="AS88" s="3">
        <v>265</v>
      </c>
      <c r="AT88" s="55"/>
      <c r="AU88" s="3"/>
      <c r="AV88" s="4"/>
      <c r="AW88" s="3"/>
      <c r="AX88" s="4"/>
      <c r="AY88" s="3"/>
      <c r="AZ88" s="4"/>
      <c r="BA88" s="3"/>
      <c r="BB88" s="4"/>
      <c r="BC88" s="3"/>
      <c r="BD88" s="4"/>
      <c r="BE88" s="3"/>
      <c r="BF88" s="4"/>
      <c r="BG88" s="3"/>
      <c r="BH88" s="4"/>
      <c r="BI88" s="3"/>
      <c r="BJ88" s="4"/>
      <c r="BK88" s="3">
        <v>3135</v>
      </c>
      <c r="BL88" s="4"/>
      <c r="BM88" s="3"/>
      <c r="BN88" s="4"/>
      <c r="BO88" s="3"/>
      <c r="BP88" s="4"/>
      <c r="BQ88" s="3"/>
      <c r="BR88" s="4"/>
      <c r="BS88" s="3"/>
      <c r="BT88" s="4"/>
      <c r="BU88" s="3"/>
      <c r="BV88" s="4"/>
      <c r="BW88" s="3"/>
      <c r="BX88" s="4"/>
      <c r="BY88" s="3"/>
      <c r="BZ88" s="4"/>
      <c r="CA88" s="22"/>
      <c r="CB88" s="4"/>
      <c r="CC88" s="22"/>
      <c r="CD88" s="4"/>
      <c r="CE88" s="22"/>
      <c r="CF88" s="4"/>
      <c r="CG88" s="3"/>
      <c r="CH88" s="4"/>
      <c r="CI88" s="3"/>
      <c r="CJ88" s="4"/>
      <c r="CK88" s="22"/>
      <c r="CL88" s="4"/>
      <c r="CM88" s="3"/>
      <c r="CN88" s="4"/>
      <c r="CO88" s="22"/>
      <c r="CP88" s="4"/>
      <c r="CQ88" s="22"/>
      <c r="CR88" s="4"/>
      <c r="CS88" s="22"/>
      <c r="CT88" s="4"/>
      <c r="CU88" s="22"/>
      <c r="CV88" s="4"/>
      <c r="CW88" s="22"/>
      <c r="CX88" s="4"/>
      <c r="CY88" s="22"/>
      <c r="CZ88" s="4"/>
      <c r="DA88" s="22"/>
      <c r="DB88" s="4"/>
      <c r="DC88" s="22"/>
      <c r="DD88" s="4"/>
      <c r="DE88" s="22"/>
      <c r="DF88" s="4"/>
      <c r="DG88" s="22"/>
      <c r="DH88" s="4"/>
      <c r="DI88" s="22"/>
      <c r="DJ88" s="4"/>
      <c r="DK88" s="22"/>
      <c r="DL88" s="4"/>
      <c r="DM88" s="3"/>
      <c r="DN88" s="4"/>
      <c r="DO88" s="3"/>
      <c r="DP88" s="4"/>
      <c r="DQ88" s="3"/>
      <c r="DR88" s="4"/>
      <c r="DS88" s="3"/>
      <c r="DT88" s="4"/>
      <c r="DU88" s="3"/>
      <c r="DV88" s="4"/>
      <c r="DW88" s="3"/>
      <c r="DX88" s="4"/>
      <c r="DY88" s="3"/>
      <c r="DZ88" s="4"/>
      <c r="EA88" s="22"/>
      <c r="EB88" s="4"/>
      <c r="EC88" s="22"/>
      <c r="ED88" s="4"/>
      <c r="EE88" s="22"/>
      <c r="EF88" s="4"/>
      <c r="EG88" s="22"/>
      <c r="EH88" s="4"/>
      <c r="EI88" s="22"/>
      <c r="EJ88" s="4"/>
      <c r="EK88" s="22"/>
      <c r="EL88" s="4"/>
      <c r="EM88" s="3"/>
      <c r="EN88" s="4"/>
      <c r="EO88" s="3"/>
      <c r="EP88" s="4"/>
      <c r="EQ88" s="3"/>
      <c r="ER88" s="4"/>
      <c r="ES88" s="22"/>
      <c r="ET88" s="4"/>
      <c r="EU88" s="22"/>
      <c r="EV88" s="4"/>
      <c r="EW88" s="22"/>
      <c r="EX88" s="4"/>
      <c r="EY88" s="22"/>
      <c r="EZ88" s="4"/>
      <c r="FA88" s="22"/>
      <c r="FB88" s="4"/>
      <c r="FC88" s="22"/>
      <c r="FD88" s="4"/>
      <c r="FE88" s="22"/>
      <c r="FF88" s="4"/>
      <c r="FG88" s="22"/>
      <c r="FH88" s="4"/>
      <c r="FI88" s="22"/>
      <c r="FJ88" s="4"/>
      <c r="FK88" s="22"/>
      <c r="FL88" s="4"/>
      <c r="FM88" s="22"/>
      <c r="FN88" s="4"/>
      <c r="FO88" s="22"/>
      <c r="FP88" s="4"/>
      <c r="FQ88" s="22"/>
      <c r="FR88" s="4"/>
      <c r="FS88" s="22"/>
      <c r="FT88" s="4"/>
      <c r="FU88" s="22"/>
      <c r="FV88" s="4"/>
    </row>
    <row r="89" spans="1:178" x14ac:dyDescent="0.25">
      <c r="A89" s="3">
        <f t="shared" si="12"/>
        <v>26268.449999999997</v>
      </c>
      <c r="B89" s="2">
        <f t="shared" ref="B89:B108" si="17">SUM(AR89:GE89)</f>
        <v>13654.98</v>
      </c>
      <c r="C89" s="97">
        <f t="shared" si="14"/>
        <v>4.8691179493699612E-3</v>
      </c>
      <c r="D89" s="97">
        <f t="shared" si="16"/>
        <v>3.9429289549661687E-3</v>
      </c>
      <c r="E89" s="94">
        <v>6549</v>
      </c>
      <c r="F89" s="69" t="s">
        <v>63</v>
      </c>
      <c r="G89" s="13" t="s">
        <v>134</v>
      </c>
      <c r="H89" s="69"/>
      <c r="I89" s="22"/>
      <c r="J89" s="4"/>
      <c r="K89" s="3">
        <v>263.5</v>
      </c>
      <c r="L89" s="4"/>
      <c r="M89" s="22"/>
      <c r="N89" s="4"/>
      <c r="O89" s="38">
        <v>1772.5</v>
      </c>
      <c r="P89" s="4"/>
      <c r="Q89" s="22"/>
      <c r="R89" s="4"/>
      <c r="S89" s="22"/>
      <c r="T89" s="4"/>
      <c r="U89" s="3"/>
      <c r="V89" s="4"/>
      <c r="W89" s="14"/>
      <c r="X89" s="4"/>
      <c r="Y89" s="3">
        <v>667.5</v>
      </c>
      <c r="Z89" s="4"/>
      <c r="AA89" s="3">
        <v>310</v>
      </c>
      <c r="AB89" s="4"/>
      <c r="AC89" s="3"/>
      <c r="AD89" s="4"/>
      <c r="AE89" s="3">
        <v>8444.5</v>
      </c>
      <c r="AF89" s="22"/>
      <c r="AG89" s="3"/>
      <c r="AH89" s="4"/>
      <c r="AI89" s="3"/>
      <c r="AJ89" s="4"/>
      <c r="AK89" s="3">
        <v>1155.47</v>
      </c>
      <c r="AL89" s="4"/>
      <c r="AM89" s="3"/>
      <c r="AN89" s="4"/>
      <c r="AO89" s="3"/>
      <c r="AP89" s="4"/>
      <c r="AQ89" s="3"/>
      <c r="AR89" s="4"/>
      <c r="AS89" s="3">
        <v>289.89999999999998</v>
      </c>
      <c r="AT89" s="55"/>
      <c r="AU89" s="3"/>
      <c r="AV89" s="4"/>
      <c r="AW89" s="3"/>
      <c r="AX89" s="4"/>
      <c r="AY89" s="3">
        <v>227.99</v>
      </c>
      <c r="AZ89" s="4"/>
      <c r="BA89" s="3">
        <v>147.41999999999999</v>
      </c>
      <c r="BB89" s="4"/>
      <c r="BC89" s="3">
        <v>85</v>
      </c>
      <c r="BD89" s="4"/>
      <c r="BE89" s="3"/>
      <c r="BF89" s="4"/>
      <c r="BG89" s="3">
        <v>207</v>
      </c>
      <c r="BH89" s="4"/>
      <c r="BI89" s="3"/>
      <c r="BJ89" s="4"/>
      <c r="BK89" s="3">
        <v>214</v>
      </c>
      <c r="BL89" s="4"/>
      <c r="BM89" s="3"/>
      <c r="BN89" s="4"/>
      <c r="BO89" s="3"/>
      <c r="BP89" s="4"/>
      <c r="BQ89" s="3">
        <v>1280</v>
      </c>
      <c r="BR89" s="4"/>
      <c r="BS89" s="3">
        <v>852.42</v>
      </c>
      <c r="BT89" s="4"/>
      <c r="BU89" s="3"/>
      <c r="BV89" s="4"/>
      <c r="BW89" s="3"/>
      <c r="BX89" s="4"/>
      <c r="BY89" s="3">
        <v>645</v>
      </c>
      <c r="BZ89" s="4"/>
      <c r="CA89" s="22"/>
      <c r="CB89" s="4"/>
      <c r="CC89" s="22"/>
      <c r="CD89" s="4"/>
      <c r="CE89" s="22"/>
      <c r="CF89" s="4"/>
      <c r="CG89" s="3">
        <v>214</v>
      </c>
      <c r="CH89" s="4"/>
      <c r="CI89" s="3"/>
      <c r="CJ89" s="4"/>
      <c r="CK89" s="22"/>
      <c r="CL89" s="4"/>
      <c r="CM89" s="3">
        <v>673.25</v>
      </c>
      <c r="CN89" s="4"/>
      <c r="CO89" s="22">
        <v>95</v>
      </c>
      <c r="CP89" s="4"/>
      <c r="CQ89" s="22"/>
      <c r="CR89" s="4"/>
      <c r="CS89" s="22"/>
      <c r="CT89" s="4"/>
      <c r="CU89" s="22">
        <v>1800</v>
      </c>
      <c r="CV89" s="4"/>
      <c r="CW89" s="22"/>
      <c r="CX89" s="4"/>
      <c r="CY89" s="22"/>
      <c r="CZ89" s="4"/>
      <c r="DA89" s="22"/>
      <c r="DB89" s="4"/>
      <c r="DC89" s="22"/>
      <c r="DD89" s="4"/>
      <c r="DE89" s="22"/>
      <c r="DF89" s="4"/>
      <c r="DG89" s="22"/>
      <c r="DH89" s="4"/>
      <c r="DI89" s="22"/>
      <c r="DJ89" s="4"/>
      <c r="DK89" s="22"/>
      <c r="DL89" s="4"/>
      <c r="DM89" s="3">
        <v>310.08999999999997</v>
      </c>
      <c r="DN89" s="4"/>
      <c r="DO89" s="3">
        <v>-185.09</v>
      </c>
      <c r="DP89" s="4"/>
      <c r="DQ89" s="3"/>
      <c r="DR89" s="4"/>
      <c r="DS89" s="3"/>
      <c r="DT89" s="4"/>
      <c r="DU89" s="3"/>
      <c r="DV89" s="4"/>
      <c r="DW89" s="3"/>
      <c r="DX89" s="4"/>
      <c r="DY89" s="3"/>
      <c r="DZ89" s="4"/>
      <c r="EA89" s="22"/>
      <c r="EB89" s="4"/>
      <c r="EC89" s="22">
        <v>2040.5</v>
      </c>
      <c r="ED89" s="4"/>
      <c r="EE89" s="22">
        <v>1300</v>
      </c>
      <c r="EF89" s="4"/>
      <c r="EG89" s="22"/>
      <c r="EH89" s="4"/>
      <c r="EI89" s="22">
        <v>2040.5</v>
      </c>
      <c r="EJ89" s="4"/>
      <c r="EK89" s="22"/>
      <c r="EL89" s="4"/>
      <c r="EM89" s="3"/>
      <c r="EN89" s="4"/>
      <c r="EO89" s="3"/>
      <c r="EP89" s="4"/>
      <c r="EQ89" s="3"/>
      <c r="ER89" s="4"/>
      <c r="ES89" s="22">
        <v>165</v>
      </c>
      <c r="ET89" s="4"/>
      <c r="EU89" s="22"/>
      <c r="EV89" s="4"/>
      <c r="EW89" s="22"/>
      <c r="EX89" s="4"/>
      <c r="EY89" s="22"/>
      <c r="EZ89" s="4"/>
      <c r="FA89" s="22"/>
      <c r="FB89" s="4"/>
      <c r="FC89" s="22">
        <v>1043</v>
      </c>
      <c r="FD89" s="4"/>
      <c r="FE89" s="22">
        <v>210</v>
      </c>
      <c r="FF89" s="4"/>
      <c r="FG89" s="22"/>
      <c r="FH89" s="4"/>
      <c r="FI89" s="22"/>
      <c r="FJ89" s="4"/>
      <c r="FK89" s="22"/>
      <c r="FL89" s="4"/>
      <c r="FM89" s="22"/>
      <c r="FN89" s="4"/>
      <c r="FO89" s="22"/>
      <c r="FP89" s="4"/>
      <c r="FQ89" s="22"/>
      <c r="FR89" s="4"/>
      <c r="FS89" s="22"/>
      <c r="FT89" s="4"/>
      <c r="FU89" s="22"/>
      <c r="FV89" s="4"/>
    </row>
    <row r="90" spans="1:178" x14ac:dyDescent="0.25">
      <c r="A90" s="3">
        <f t="shared" si="12"/>
        <v>10975</v>
      </c>
      <c r="B90" s="2">
        <f t="shared" si="17"/>
        <v>8575</v>
      </c>
      <c r="C90" s="97">
        <f t="shared" si="14"/>
        <v>2.0343251883660944E-3</v>
      </c>
      <c r="D90" s="97">
        <f t="shared" si="16"/>
        <v>2.4760648341363295E-3</v>
      </c>
      <c r="E90" s="94">
        <v>6552</v>
      </c>
      <c r="F90" s="69" t="s">
        <v>63</v>
      </c>
      <c r="G90" s="13" t="s">
        <v>39</v>
      </c>
      <c r="H90" s="69"/>
      <c r="I90" s="22">
        <v>1200</v>
      </c>
      <c r="J90" s="4"/>
      <c r="K90" s="3"/>
      <c r="L90" s="4"/>
      <c r="M90" s="22"/>
      <c r="N90" s="4"/>
      <c r="O90" s="38"/>
      <c r="P90" s="4"/>
      <c r="Q90" s="22"/>
      <c r="R90" s="4"/>
      <c r="S90" s="22"/>
      <c r="T90" s="4"/>
      <c r="U90" s="3"/>
      <c r="V90" s="4"/>
      <c r="W90" s="14">
        <v>1200</v>
      </c>
      <c r="X90" s="4"/>
      <c r="Y90" s="3">
        <v>0</v>
      </c>
      <c r="Z90" s="4"/>
      <c r="AA90" s="3">
        <v>0</v>
      </c>
      <c r="AB90" s="4"/>
      <c r="AC90" s="3"/>
      <c r="AD90" s="4"/>
      <c r="AE90" s="3"/>
      <c r="AF90" s="22"/>
      <c r="AG90" s="3"/>
      <c r="AH90" s="4"/>
      <c r="AI90" s="3"/>
      <c r="AJ90" s="4"/>
      <c r="AK90" s="3"/>
      <c r="AL90" s="4"/>
      <c r="AM90" s="3"/>
      <c r="AN90" s="4"/>
      <c r="AO90" s="3"/>
      <c r="AP90" s="4"/>
      <c r="AQ90" s="3"/>
      <c r="AR90" s="4"/>
      <c r="AS90" s="3"/>
      <c r="AT90" s="55"/>
      <c r="AU90" s="3"/>
      <c r="AV90" s="4"/>
      <c r="AW90" s="3"/>
      <c r="AX90" s="4"/>
      <c r="AY90" s="3"/>
      <c r="AZ90" s="4"/>
      <c r="BA90" s="3"/>
      <c r="BB90" s="4"/>
      <c r="BC90" s="3"/>
      <c r="BD90" s="4"/>
      <c r="BE90" s="3"/>
      <c r="BF90" s="4"/>
      <c r="BG90" s="3"/>
      <c r="BH90" s="4"/>
      <c r="BI90" s="3"/>
      <c r="BJ90" s="4"/>
      <c r="BK90" s="3"/>
      <c r="BL90" s="4"/>
      <c r="BM90" s="3"/>
      <c r="BN90" s="4"/>
      <c r="BO90" s="3"/>
      <c r="BP90" s="4"/>
      <c r="BQ90" s="3"/>
      <c r="BR90" s="4"/>
      <c r="BS90" s="3"/>
      <c r="BT90" s="4"/>
      <c r="BU90" s="3"/>
      <c r="BV90" s="4"/>
      <c r="BW90" s="3"/>
      <c r="BX90" s="4"/>
      <c r="BY90" s="3"/>
      <c r="BZ90" s="4"/>
      <c r="CA90" s="22"/>
      <c r="CB90" s="4"/>
      <c r="CC90" s="22"/>
      <c r="CD90" s="4"/>
      <c r="CE90" s="22"/>
      <c r="CF90" s="4"/>
      <c r="CG90" s="3">
        <v>2325</v>
      </c>
      <c r="CH90" s="4"/>
      <c r="CI90" s="3"/>
      <c r="CJ90" s="4"/>
      <c r="CK90" s="22"/>
      <c r="CL90" s="4"/>
      <c r="CM90" s="3"/>
      <c r="CN90" s="4"/>
      <c r="CO90" s="22"/>
      <c r="CP90" s="4"/>
      <c r="CQ90" s="22"/>
      <c r="CR90" s="4"/>
      <c r="CS90" s="22"/>
      <c r="CT90" s="4"/>
      <c r="CU90" s="22"/>
      <c r="CV90" s="4"/>
      <c r="CW90" s="22"/>
      <c r="CX90" s="4"/>
      <c r="CY90" s="22"/>
      <c r="CZ90" s="4"/>
      <c r="DA90" s="22"/>
      <c r="DB90" s="4"/>
      <c r="DC90" s="22"/>
      <c r="DD90" s="4"/>
      <c r="DE90" s="22"/>
      <c r="DF90" s="4"/>
      <c r="DG90" s="22"/>
      <c r="DH90" s="4"/>
      <c r="DI90" s="22"/>
      <c r="DJ90" s="4"/>
      <c r="DK90" s="22"/>
      <c r="DL90" s="4"/>
      <c r="DM90" s="3"/>
      <c r="DN90" s="4"/>
      <c r="DO90" s="3"/>
      <c r="DP90" s="4"/>
      <c r="DQ90" s="3"/>
      <c r="DR90" s="4"/>
      <c r="DS90" s="3"/>
      <c r="DT90" s="4"/>
      <c r="DU90" s="3"/>
      <c r="DV90" s="4"/>
      <c r="DW90" s="3"/>
      <c r="DX90" s="4"/>
      <c r="DY90" s="3"/>
      <c r="DZ90" s="4"/>
      <c r="EA90" s="22"/>
      <c r="EB90" s="4"/>
      <c r="EC90" s="22">
        <v>2950</v>
      </c>
      <c r="ED90" s="4"/>
      <c r="EE90" s="22"/>
      <c r="EF90" s="4"/>
      <c r="EG90" s="22"/>
      <c r="EH90" s="4"/>
      <c r="EI90" s="22">
        <v>2950</v>
      </c>
      <c r="EJ90" s="4"/>
      <c r="EK90" s="22"/>
      <c r="EL90" s="4"/>
      <c r="EM90" s="3"/>
      <c r="EN90" s="4"/>
      <c r="EO90" s="3"/>
      <c r="EP90" s="4"/>
      <c r="EQ90" s="3"/>
      <c r="ER90" s="4"/>
      <c r="ES90" s="22"/>
      <c r="ET90" s="4"/>
      <c r="EU90" s="22"/>
      <c r="EV90" s="4"/>
      <c r="EW90" s="22"/>
      <c r="EX90" s="4"/>
      <c r="EY90" s="22"/>
      <c r="EZ90" s="4"/>
      <c r="FA90" s="22"/>
      <c r="FB90" s="4"/>
      <c r="FC90" s="22"/>
      <c r="FD90" s="4"/>
      <c r="FE90" s="22"/>
      <c r="FF90" s="4"/>
      <c r="FG90" s="22">
        <v>350</v>
      </c>
      <c r="FH90" s="4"/>
      <c r="FI90" s="22"/>
      <c r="FJ90" s="4"/>
      <c r="FK90" s="22"/>
      <c r="FL90" s="4"/>
      <c r="FM90" s="22"/>
      <c r="FN90" s="4"/>
      <c r="FO90" s="22"/>
      <c r="FP90" s="4"/>
      <c r="FQ90" s="22"/>
      <c r="FR90" s="4"/>
      <c r="FS90" s="22"/>
      <c r="FT90" s="4"/>
      <c r="FU90" s="22"/>
      <c r="FV90" s="4"/>
    </row>
    <row r="91" spans="1:178" x14ac:dyDescent="0.25">
      <c r="A91" s="3">
        <f t="shared" si="12"/>
        <v>175094.65000000002</v>
      </c>
      <c r="B91" s="2">
        <f t="shared" si="17"/>
        <v>115795.97</v>
      </c>
      <c r="C91" s="97">
        <f t="shared" si="14"/>
        <v>3.2455531375229649E-2</v>
      </c>
      <c r="D91" s="97">
        <f t="shared" si="16"/>
        <v>3.3436539854426281E-2</v>
      </c>
      <c r="E91" s="94">
        <v>6541</v>
      </c>
      <c r="F91" s="69" t="s">
        <v>63</v>
      </c>
      <c r="G91" s="13" t="s">
        <v>40</v>
      </c>
      <c r="H91" s="69"/>
      <c r="I91" s="22">
        <v>405.35</v>
      </c>
      <c r="J91" s="4"/>
      <c r="K91" s="3">
        <v>935.81</v>
      </c>
      <c r="L91" s="4"/>
      <c r="M91" s="22">
        <v>5871.54</v>
      </c>
      <c r="N91" s="4"/>
      <c r="O91" s="38">
        <v>3767.05</v>
      </c>
      <c r="P91" s="4"/>
      <c r="Q91" s="22"/>
      <c r="R91" s="4"/>
      <c r="S91" s="22"/>
      <c r="T91" s="4"/>
      <c r="U91" s="3">
        <v>3391.72</v>
      </c>
      <c r="V91" s="4"/>
      <c r="W91" s="14">
        <v>1347.47</v>
      </c>
      <c r="X91" s="4"/>
      <c r="Y91" s="3">
        <v>10223.31</v>
      </c>
      <c r="Z91" s="4"/>
      <c r="AA91" s="3">
        <v>2830.24</v>
      </c>
      <c r="AB91" s="4"/>
      <c r="AC91" s="3">
        <v>5150.04</v>
      </c>
      <c r="AD91" s="4"/>
      <c r="AE91" s="3">
        <v>5171.5600000000004</v>
      </c>
      <c r="AF91" s="22"/>
      <c r="AG91" s="3"/>
      <c r="AH91" s="4"/>
      <c r="AI91" s="3">
        <v>1136.1300000000001</v>
      </c>
      <c r="AJ91" s="4"/>
      <c r="AK91" s="3">
        <v>7609.75</v>
      </c>
      <c r="AL91" s="4"/>
      <c r="AM91" s="3">
        <v>4132.96</v>
      </c>
      <c r="AN91" s="4"/>
      <c r="AO91" s="3"/>
      <c r="AP91" s="4"/>
      <c r="AQ91" s="3">
        <v>7325.75</v>
      </c>
      <c r="AR91" s="4"/>
      <c r="AS91" s="3">
        <v>1814.69</v>
      </c>
      <c r="AT91" s="55"/>
      <c r="AU91" s="3"/>
      <c r="AV91" s="4"/>
      <c r="AW91" s="3">
        <v>5678.04</v>
      </c>
      <c r="AX91" s="4"/>
      <c r="AY91" s="3">
        <v>3149.14</v>
      </c>
      <c r="AZ91" s="4"/>
      <c r="BA91" s="3">
        <v>7318.95</v>
      </c>
      <c r="BB91" s="4"/>
      <c r="BC91" s="3">
        <v>5768.1</v>
      </c>
      <c r="BD91" s="4"/>
      <c r="BE91" s="3">
        <v>4890.67</v>
      </c>
      <c r="BF91" s="4"/>
      <c r="BG91" s="3">
        <v>14285.73</v>
      </c>
      <c r="BH91" s="4"/>
      <c r="BI91" s="3">
        <v>1719</v>
      </c>
      <c r="BJ91" s="4"/>
      <c r="BK91" s="3">
        <v>9211.66</v>
      </c>
      <c r="BL91" s="4"/>
      <c r="BM91" s="3"/>
      <c r="BN91" s="4"/>
      <c r="BO91" s="3">
        <v>2429.5100000000002</v>
      </c>
      <c r="BP91" s="4"/>
      <c r="BQ91" s="3">
        <v>1628.11</v>
      </c>
      <c r="BR91" s="4"/>
      <c r="BS91" s="3">
        <v>10289.51</v>
      </c>
      <c r="BT91" s="4"/>
      <c r="BU91" s="3">
        <v>1172.8699999999999</v>
      </c>
      <c r="BV91" s="4"/>
      <c r="BW91" s="3">
        <v>2451.2600000000002</v>
      </c>
      <c r="BX91" s="4"/>
      <c r="BY91" s="3">
        <v>5375.49</v>
      </c>
      <c r="BZ91" s="4"/>
      <c r="CA91" s="22"/>
      <c r="CB91" s="4"/>
      <c r="CC91" s="22"/>
      <c r="CD91" s="4"/>
      <c r="CE91" s="22"/>
      <c r="CF91" s="4"/>
      <c r="CG91" s="3">
        <v>2714.97</v>
      </c>
      <c r="CH91" s="4"/>
      <c r="CI91" s="3">
        <v>376.64</v>
      </c>
      <c r="CJ91" s="4"/>
      <c r="CK91" s="22"/>
      <c r="CL91" s="4"/>
      <c r="CM91" s="3"/>
      <c r="CN91" s="4"/>
      <c r="CO91" s="22">
        <v>4712.24</v>
      </c>
      <c r="CP91" s="4"/>
      <c r="CQ91" s="22"/>
      <c r="CR91" s="4"/>
      <c r="CS91" s="22"/>
      <c r="CT91" s="4"/>
      <c r="CU91" s="22"/>
      <c r="CV91" s="4"/>
      <c r="CW91" s="22"/>
      <c r="CX91" s="4"/>
      <c r="CY91" s="22"/>
      <c r="CZ91" s="4"/>
      <c r="DA91" s="22"/>
      <c r="DB91" s="4"/>
      <c r="DC91" s="22"/>
      <c r="DD91" s="4"/>
      <c r="DE91" s="22"/>
      <c r="DF91" s="4"/>
      <c r="DG91" s="22"/>
      <c r="DH91" s="4"/>
      <c r="DI91" s="22"/>
      <c r="DJ91" s="4"/>
      <c r="DK91" s="22"/>
      <c r="DL91" s="4"/>
      <c r="DM91" s="3">
        <v>5821.72</v>
      </c>
      <c r="DN91" s="4"/>
      <c r="DO91" s="3">
        <v>-4783.03</v>
      </c>
      <c r="DP91" s="4"/>
      <c r="DQ91" s="3"/>
      <c r="DR91" s="4"/>
      <c r="DS91" s="3"/>
      <c r="DT91" s="4"/>
      <c r="DU91" s="3"/>
      <c r="DV91" s="4"/>
      <c r="DW91" s="3"/>
      <c r="DX91" s="4"/>
      <c r="DY91" s="3"/>
      <c r="DZ91" s="4"/>
      <c r="EA91" s="22"/>
      <c r="EB91" s="4"/>
      <c r="EC91" s="22">
        <v>5904.16</v>
      </c>
      <c r="ED91" s="4"/>
      <c r="EE91" s="22"/>
      <c r="EF91" s="4"/>
      <c r="EG91" s="22"/>
      <c r="EH91" s="4"/>
      <c r="EI91" s="22">
        <v>5904.16</v>
      </c>
      <c r="EJ91" s="4"/>
      <c r="EK91" s="22"/>
      <c r="EL91" s="4"/>
      <c r="EM91" s="3"/>
      <c r="EN91" s="4"/>
      <c r="EO91" s="3"/>
      <c r="EP91" s="4"/>
      <c r="EQ91" s="3"/>
      <c r="ER91" s="4"/>
      <c r="ES91" s="22">
        <v>4086.78</v>
      </c>
      <c r="ET91" s="4"/>
      <c r="EU91" s="22">
        <v>3694.69</v>
      </c>
      <c r="EV91" s="4"/>
      <c r="EW91" s="22"/>
      <c r="EX91" s="4"/>
      <c r="EY91" s="22">
        <v>1386.31</v>
      </c>
      <c r="EZ91" s="4"/>
      <c r="FA91" s="22"/>
      <c r="FB91" s="4"/>
      <c r="FC91" s="22">
        <v>3399.92</v>
      </c>
      <c r="FD91" s="4"/>
      <c r="FE91" s="22">
        <v>1820.7</v>
      </c>
      <c r="FF91" s="4"/>
      <c r="FG91" s="22">
        <v>2201.48</v>
      </c>
      <c r="FH91" s="4"/>
      <c r="FI91" s="22">
        <v>1372.5</v>
      </c>
      <c r="FJ91" s="4"/>
      <c r="FK91" s="22"/>
      <c r="FL91" s="4"/>
      <c r="FM91" s="22"/>
      <c r="FN91" s="4"/>
      <c r="FO91" s="22"/>
      <c r="FP91" s="4"/>
      <c r="FQ91" s="22"/>
      <c r="FR91" s="4"/>
      <c r="FS91" s="22"/>
      <c r="FT91" s="4"/>
      <c r="FU91" s="22"/>
      <c r="FV91" s="4"/>
    </row>
    <row r="92" spans="1:178" x14ac:dyDescent="0.25">
      <c r="A92" s="3">
        <f t="shared" si="12"/>
        <v>2642.48</v>
      </c>
      <c r="B92" s="2">
        <f t="shared" si="17"/>
        <v>2642.48</v>
      </c>
      <c r="C92" s="97">
        <f t="shared" si="14"/>
        <v>4.8980989738074134E-4</v>
      </c>
      <c r="D92" s="97">
        <f t="shared" si="16"/>
        <v>7.6302644931878344E-4</v>
      </c>
      <c r="E92" s="94">
        <v>6410</v>
      </c>
      <c r="F92" s="78" t="s">
        <v>63</v>
      </c>
      <c r="G92" s="36" t="s">
        <v>161</v>
      </c>
      <c r="H92" s="69"/>
      <c r="I92" s="22"/>
      <c r="J92" s="4"/>
      <c r="K92" s="3"/>
      <c r="L92" s="4"/>
      <c r="M92" s="22"/>
      <c r="N92" s="4"/>
      <c r="O92" s="38"/>
      <c r="P92" s="4"/>
      <c r="Q92" s="22"/>
      <c r="R92" s="4"/>
      <c r="S92" s="22"/>
      <c r="T92" s="4"/>
      <c r="U92" s="3"/>
      <c r="V92" s="4"/>
      <c r="W92" s="14"/>
      <c r="X92" s="4"/>
      <c r="Y92" s="3"/>
      <c r="Z92" s="4"/>
      <c r="AA92" s="3"/>
      <c r="AB92" s="4"/>
      <c r="AC92" s="3"/>
      <c r="AD92" s="4"/>
      <c r="AE92" s="3"/>
      <c r="AF92" s="22"/>
      <c r="AG92" s="3"/>
      <c r="AH92" s="4"/>
      <c r="AI92" s="3"/>
      <c r="AJ92" s="4"/>
      <c r="AK92" s="3"/>
      <c r="AL92" s="4"/>
      <c r="AM92" s="3"/>
      <c r="AN92" s="4"/>
      <c r="AO92" s="3"/>
      <c r="AP92" s="4"/>
      <c r="AQ92" s="3"/>
      <c r="AR92" s="4"/>
      <c r="AS92" s="3"/>
      <c r="AT92" s="55"/>
      <c r="AU92" s="3"/>
      <c r="AV92" s="4"/>
      <c r="AW92" s="3"/>
      <c r="AX92" s="4"/>
      <c r="AY92" s="3"/>
      <c r="AZ92" s="4"/>
      <c r="BA92" s="3"/>
      <c r="BB92" s="4"/>
      <c r="BC92" s="3"/>
      <c r="BD92" s="4"/>
      <c r="BE92" s="3"/>
      <c r="BF92" s="4"/>
      <c r="BG92" s="3"/>
      <c r="BH92" s="4"/>
      <c r="BI92" s="3"/>
      <c r="BJ92" s="4"/>
      <c r="BK92" s="3"/>
      <c r="BL92" s="4"/>
      <c r="BM92" s="3"/>
      <c r="BN92" s="4"/>
      <c r="BO92" s="3"/>
      <c r="BP92" s="4"/>
      <c r="BQ92" s="3"/>
      <c r="BR92" s="4"/>
      <c r="BS92" s="3"/>
      <c r="BT92" s="4"/>
      <c r="BU92" s="3"/>
      <c r="BV92" s="4"/>
      <c r="BW92" s="3"/>
      <c r="BX92" s="4"/>
      <c r="BY92" s="3"/>
      <c r="BZ92" s="4"/>
      <c r="CA92" s="22"/>
      <c r="CB92" s="4"/>
      <c r="CC92" s="22"/>
      <c r="CD92" s="4"/>
      <c r="CE92" s="22"/>
      <c r="CF92" s="4"/>
      <c r="CG92" s="3"/>
      <c r="CH92" s="4"/>
      <c r="CI92" s="3"/>
      <c r="CJ92" s="4"/>
      <c r="CK92" s="22"/>
      <c r="CL92" s="4"/>
      <c r="CM92" s="3"/>
      <c r="CN92" s="4"/>
      <c r="CO92" s="22"/>
      <c r="CP92" s="4"/>
      <c r="CQ92" s="22"/>
      <c r="CR92" s="4"/>
      <c r="CS92" s="22"/>
      <c r="CT92" s="4"/>
      <c r="CU92" s="22"/>
      <c r="CV92" s="4"/>
      <c r="CW92" s="22"/>
      <c r="CX92" s="4"/>
      <c r="CY92" s="22"/>
      <c r="CZ92" s="4"/>
      <c r="DA92" s="22"/>
      <c r="DB92" s="4"/>
      <c r="DC92" s="22"/>
      <c r="DD92" s="4"/>
      <c r="DE92" s="22"/>
      <c r="DF92" s="4"/>
      <c r="DG92" s="22"/>
      <c r="DH92" s="4"/>
      <c r="DI92" s="22"/>
      <c r="DJ92" s="4"/>
      <c r="DK92" s="22"/>
      <c r="DL92" s="4"/>
      <c r="DM92" s="3"/>
      <c r="DN92" s="4"/>
      <c r="DO92" s="3"/>
      <c r="DP92" s="4"/>
      <c r="DQ92" s="3"/>
      <c r="DR92" s="4"/>
      <c r="DS92" s="3"/>
      <c r="DT92" s="4"/>
      <c r="DU92" s="3"/>
      <c r="DV92" s="4"/>
      <c r="DW92" s="3"/>
      <c r="DX92" s="4"/>
      <c r="DY92" s="3"/>
      <c r="DZ92" s="4"/>
      <c r="EA92" s="22"/>
      <c r="EB92" s="4"/>
      <c r="EC92" s="22"/>
      <c r="ED92" s="4"/>
      <c r="EE92" s="22"/>
      <c r="EF92" s="4"/>
      <c r="EG92" s="22"/>
      <c r="EH92" s="4"/>
      <c r="EI92" s="22"/>
      <c r="EJ92" s="4"/>
      <c r="EK92" s="22"/>
      <c r="EL92" s="4"/>
      <c r="EM92" s="3"/>
      <c r="EN92" s="4"/>
      <c r="EO92" s="3"/>
      <c r="EP92" s="4"/>
      <c r="EQ92" s="3"/>
      <c r="ER92" s="4"/>
      <c r="ES92" s="22">
        <v>1460</v>
      </c>
      <c r="ET92" s="4"/>
      <c r="EU92" s="22"/>
      <c r="EV92" s="4"/>
      <c r="EW92" s="22"/>
      <c r="EX92" s="4"/>
      <c r="EY92" s="22">
        <v>600</v>
      </c>
      <c r="EZ92" s="4"/>
      <c r="FA92" s="22"/>
      <c r="FB92" s="4"/>
      <c r="FC92" s="22">
        <v>582.48</v>
      </c>
      <c r="FD92" s="4"/>
      <c r="FE92" s="22"/>
      <c r="FF92" s="4"/>
      <c r="FG92" s="22"/>
      <c r="FH92" s="4"/>
      <c r="FI92" s="22"/>
      <c r="FJ92" s="4"/>
      <c r="FK92" s="22"/>
      <c r="FL92" s="4"/>
      <c r="FM92" s="22"/>
      <c r="FN92" s="4"/>
      <c r="FO92" s="22"/>
      <c r="FP92" s="4"/>
      <c r="FQ92" s="22"/>
      <c r="FR92" s="4"/>
      <c r="FS92" s="22"/>
      <c r="FT92" s="4"/>
      <c r="FU92" s="22"/>
      <c r="FV92" s="4"/>
    </row>
    <row r="93" spans="1:178" x14ac:dyDescent="0.25">
      <c r="A93" s="3">
        <f t="shared" si="12"/>
        <v>34580.160000000003</v>
      </c>
      <c r="B93" s="2">
        <f t="shared" si="17"/>
        <v>21261.66</v>
      </c>
      <c r="C93" s="97">
        <f t="shared" si="14"/>
        <v>6.4097759002942761E-3</v>
      </c>
      <c r="D93" s="97">
        <f t="shared" si="16"/>
        <v>6.1393875966604117E-3</v>
      </c>
      <c r="E93" s="94">
        <v>6560</v>
      </c>
      <c r="F93" s="69" t="s">
        <v>63</v>
      </c>
      <c r="G93" s="13" t="s">
        <v>41</v>
      </c>
      <c r="H93" s="69"/>
      <c r="I93" s="22"/>
      <c r="J93" s="4"/>
      <c r="K93" s="3">
        <v>1748.5</v>
      </c>
      <c r="L93" s="4"/>
      <c r="M93" s="22"/>
      <c r="N93" s="4"/>
      <c r="O93" s="22"/>
      <c r="P93" s="4"/>
      <c r="Q93" s="22"/>
      <c r="R93" s="4"/>
      <c r="S93" s="22"/>
      <c r="T93" s="4"/>
      <c r="U93" s="3">
        <v>3247.5</v>
      </c>
      <c r="V93" s="4"/>
      <c r="W93" s="14">
        <v>833</v>
      </c>
      <c r="X93" s="4"/>
      <c r="Y93" s="3">
        <v>7069.5</v>
      </c>
      <c r="Z93" s="4"/>
      <c r="AA93" s="3">
        <v>0</v>
      </c>
      <c r="AB93" s="4"/>
      <c r="AC93" s="3">
        <v>420</v>
      </c>
      <c r="AD93" s="4"/>
      <c r="AE93" s="3"/>
      <c r="AF93" s="22"/>
      <c r="AG93" s="3"/>
      <c r="AH93" s="4"/>
      <c r="AI93" s="3"/>
      <c r="AJ93" s="4"/>
      <c r="AK93" s="3"/>
      <c r="AL93" s="4"/>
      <c r="AM93" s="3"/>
      <c r="AN93" s="4"/>
      <c r="AO93" s="3"/>
      <c r="AP93" s="4"/>
      <c r="AQ93" s="3"/>
      <c r="AR93" s="4"/>
      <c r="AS93" s="3">
        <v>3295</v>
      </c>
      <c r="AT93" s="55"/>
      <c r="AU93" s="3">
        <v>-2500</v>
      </c>
      <c r="AV93" s="4"/>
      <c r="AW93" s="3"/>
      <c r="AX93" s="4"/>
      <c r="AY93" s="3"/>
      <c r="AZ93" s="4"/>
      <c r="BA93" s="3"/>
      <c r="BB93" s="4"/>
      <c r="BC93" s="3"/>
      <c r="BD93" s="4"/>
      <c r="BE93" s="3"/>
      <c r="BF93" s="4"/>
      <c r="BG93" s="3"/>
      <c r="BH93" s="4"/>
      <c r="BI93" s="3"/>
      <c r="BJ93" s="4"/>
      <c r="BK93" s="3"/>
      <c r="BL93" s="4"/>
      <c r="BM93" s="3"/>
      <c r="BN93" s="4"/>
      <c r="BO93" s="3"/>
      <c r="BP93" s="4"/>
      <c r="BQ93" s="3"/>
      <c r="BR93" s="4"/>
      <c r="BS93" s="3"/>
      <c r="BT93" s="4"/>
      <c r="BU93" s="3"/>
      <c r="BV93" s="4"/>
      <c r="BW93" s="3"/>
      <c r="BX93" s="4"/>
      <c r="BY93" s="3"/>
      <c r="BZ93" s="4"/>
      <c r="CA93" s="22"/>
      <c r="CB93" s="4"/>
      <c r="CC93" s="22"/>
      <c r="CD93" s="4"/>
      <c r="CE93" s="22"/>
      <c r="CF93" s="4"/>
      <c r="CG93" s="3">
        <v>1378.58</v>
      </c>
      <c r="CH93" s="4"/>
      <c r="CI93" s="3"/>
      <c r="CJ93" s="4"/>
      <c r="CK93" s="22"/>
      <c r="CL93" s="4"/>
      <c r="CM93" s="3"/>
      <c r="CN93" s="4"/>
      <c r="CO93" s="22"/>
      <c r="CP93" s="4"/>
      <c r="CQ93" s="22"/>
      <c r="CR93" s="4"/>
      <c r="CS93" s="22">
        <v>1099.58</v>
      </c>
      <c r="CT93" s="4"/>
      <c r="CU93" s="22"/>
      <c r="CV93" s="4"/>
      <c r="CW93" s="22"/>
      <c r="CX93" s="4"/>
      <c r="CY93" s="22"/>
      <c r="CZ93" s="4"/>
      <c r="DA93" s="22"/>
      <c r="DB93" s="4"/>
      <c r="DC93" s="22"/>
      <c r="DD93" s="4"/>
      <c r="DE93" s="22"/>
      <c r="DF93" s="4"/>
      <c r="DG93" s="22"/>
      <c r="DH93" s="4"/>
      <c r="DI93" s="22"/>
      <c r="DJ93" s="4"/>
      <c r="DK93" s="22"/>
      <c r="DL93" s="4"/>
      <c r="DM93" s="3">
        <v>3465</v>
      </c>
      <c r="DN93" s="4"/>
      <c r="DO93" s="3"/>
      <c r="DP93" s="4"/>
      <c r="DQ93" s="3"/>
      <c r="DR93" s="4"/>
      <c r="DS93" s="3"/>
      <c r="DT93" s="4"/>
      <c r="DU93" s="3"/>
      <c r="DV93" s="4"/>
      <c r="DW93" s="3"/>
      <c r="DX93" s="4"/>
      <c r="DY93" s="3"/>
      <c r="DZ93" s="4"/>
      <c r="EA93" s="22"/>
      <c r="EB93" s="4"/>
      <c r="EC93" s="22">
        <v>3811.25</v>
      </c>
      <c r="ED93" s="4"/>
      <c r="EE93" s="22"/>
      <c r="EF93" s="4"/>
      <c r="EG93" s="22"/>
      <c r="EH93" s="4"/>
      <c r="EI93" s="22">
        <v>3811.25</v>
      </c>
      <c r="EJ93" s="4"/>
      <c r="EK93" s="22"/>
      <c r="EL93" s="4"/>
      <c r="EM93" s="3"/>
      <c r="EN93" s="4"/>
      <c r="EO93" s="3"/>
      <c r="EP93" s="4"/>
      <c r="EQ93" s="3"/>
      <c r="ER93" s="4"/>
      <c r="ES93" s="22"/>
      <c r="ET93" s="4"/>
      <c r="EU93" s="22"/>
      <c r="EV93" s="4"/>
      <c r="EW93" s="22">
        <v>4495</v>
      </c>
      <c r="EX93" s="4"/>
      <c r="EY93" s="22">
        <v>1261</v>
      </c>
      <c r="EZ93" s="4"/>
      <c r="FA93" s="22"/>
      <c r="FB93" s="4"/>
      <c r="FC93" s="22"/>
      <c r="FD93" s="4"/>
      <c r="FE93" s="22"/>
      <c r="FF93" s="4"/>
      <c r="FG93" s="22">
        <v>1145</v>
      </c>
      <c r="FH93" s="4"/>
      <c r="FI93" s="22"/>
      <c r="FJ93" s="4"/>
      <c r="FK93" s="22"/>
      <c r="FL93" s="4"/>
      <c r="FM93" s="22"/>
      <c r="FN93" s="4"/>
      <c r="FO93" s="22"/>
      <c r="FP93" s="4"/>
      <c r="FQ93" s="22"/>
      <c r="FR93" s="4"/>
      <c r="FS93" s="22"/>
      <c r="FT93" s="4"/>
      <c r="FU93" s="22"/>
      <c r="FV93" s="4"/>
    </row>
    <row r="94" spans="1:178" x14ac:dyDescent="0.25">
      <c r="A94" s="3">
        <f t="shared" si="12"/>
        <v>185705</v>
      </c>
      <c r="B94" s="2">
        <f t="shared" si="17"/>
        <v>111105</v>
      </c>
      <c r="C94" s="97">
        <f t="shared" si="14"/>
        <v>3.4422265066562693E-2</v>
      </c>
      <c r="D94" s="97">
        <f t="shared" si="16"/>
        <v>3.2082003894660864E-2</v>
      </c>
      <c r="E94" s="94">
        <v>6548</v>
      </c>
      <c r="F94" s="69" t="s">
        <v>63</v>
      </c>
      <c r="G94" s="13" t="s">
        <v>162</v>
      </c>
      <c r="H94" s="69"/>
      <c r="I94" s="22">
        <v>19815</v>
      </c>
      <c r="J94" s="4"/>
      <c r="K94" s="3">
        <v>2620</v>
      </c>
      <c r="L94" s="4"/>
      <c r="M94" s="22">
        <v>-5780</v>
      </c>
      <c r="N94" s="4"/>
      <c r="O94" s="38">
        <v>4260</v>
      </c>
      <c r="P94" s="4"/>
      <c r="Q94" s="22"/>
      <c r="R94" s="4"/>
      <c r="S94" s="22"/>
      <c r="T94" s="4"/>
      <c r="U94" s="3"/>
      <c r="V94" s="4"/>
      <c r="W94" s="14">
        <v>10310</v>
      </c>
      <c r="X94" s="4"/>
      <c r="Y94" s="3">
        <v>995</v>
      </c>
      <c r="Z94" s="4"/>
      <c r="AA94" s="3">
        <v>5880</v>
      </c>
      <c r="AB94" s="4"/>
      <c r="AC94" s="3">
        <v>10425</v>
      </c>
      <c r="AD94" s="4"/>
      <c r="AE94" s="3">
        <v>26075</v>
      </c>
      <c r="AF94" s="22"/>
      <c r="AG94" s="3"/>
      <c r="AH94" s="4"/>
      <c r="AI94" s="3"/>
      <c r="AJ94" s="4"/>
      <c r="AK94" s="3"/>
      <c r="AL94" s="4"/>
      <c r="AM94" s="3"/>
      <c r="AN94" s="4"/>
      <c r="AO94" s="3"/>
      <c r="AP94" s="4"/>
      <c r="AQ94" s="3"/>
      <c r="AR94" s="4"/>
      <c r="AS94" s="3">
        <v>2190</v>
      </c>
      <c r="AT94" s="55"/>
      <c r="AU94" s="3">
        <v>495</v>
      </c>
      <c r="AV94" s="4"/>
      <c r="AW94" s="3"/>
      <c r="AX94" s="4"/>
      <c r="AY94" s="3"/>
      <c r="AZ94" s="4"/>
      <c r="BA94" s="3">
        <v>5920</v>
      </c>
      <c r="BB94" s="4"/>
      <c r="BC94" s="3">
        <v>695</v>
      </c>
      <c r="BD94" s="4"/>
      <c r="BE94" s="3"/>
      <c r="BF94" s="4"/>
      <c r="BG94" s="3">
        <v>11745</v>
      </c>
      <c r="BH94" s="4"/>
      <c r="BI94" s="3">
        <v>6700</v>
      </c>
      <c r="BJ94" s="4"/>
      <c r="BK94" s="3">
        <v>2000</v>
      </c>
      <c r="BL94" s="4"/>
      <c r="BM94" s="3">
        <v>11290</v>
      </c>
      <c r="BN94" s="4"/>
      <c r="BO94" s="3">
        <v>2335</v>
      </c>
      <c r="BP94" s="4"/>
      <c r="BQ94" s="3"/>
      <c r="BR94" s="4"/>
      <c r="BS94" s="3"/>
      <c r="BT94" s="4"/>
      <c r="BU94" s="3"/>
      <c r="BV94" s="4"/>
      <c r="BW94" s="3">
        <v>1395</v>
      </c>
      <c r="BX94" s="4"/>
      <c r="BY94" s="3"/>
      <c r="BZ94" s="4"/>
      <c r="CA94" s="22"/>
      <c r="CB94" s="4"/>
      <c r="CC94" s="22"/>
      <c r="CD94" s="4"/>
      <c r="CE94" s="22"/>
      <c r="CF94" s="4"/>
      <c r="CG94" s="3">
        <v>695</v>
      </c>
      <c r="CH94" s="4"/>
      <c r="CI94" s="3">
        <v>6200</v>
      </c>
      <c r="CJ94" s="4"/>
      <c r="CK94" s="22"/>
      <c r="CL94" s="4"/>
      <c r="CM94" s="3"/>
      <c r="CN94" s="4"/>
      <c r="CO94" s="22">
        <v>3600</v>
      </c>
      <c r="CP94" s="4"/>
      <c r="CQ94" s="22"/>
      <c r="CR94" s="4"/>
      <c r="CS94" s="22"/>
      <c r="CT94" s="4"/>
      <c r="CU94" s="22">
        <v>650</v>
      </c>
      <c r="CV94" s="4"/>
      <c r="CW94" s="22"/>
      <c r="CX94" s="4"/>
      <c r="CY94" s="22"/>
      <c r="CZ94" s="4"/>
      <c r="DA94" s="22"/>
      <c r="DB94" s="4"/>
      <c r="DC94" s="22"/>
      <c r="DD94" s="4"/>
      <c r="DE94" s="22"/>
      <c r="DF94" s="4"/>
      <c r="DG94" s="22"/>
      <c r="DH94" s="4"/>
      <c r="DI94" s="22"/>
      <c r="DJ94" s="4"/>
      <c r="DK94" s="22"/>
      <c r="DL94" s="4"/>
      <c r="DM94" s="3"/>
      <c r="DN94" s="4"/>
      <c r="DO94" s="3"/>
      <c r="DP94" s="4"/>
      <c r="DQ94" s="3"/>
      <c r="DR94" s="4"/>
      <c r="DS94" s="3"/>
      <c r="DT94" s="4"/>
      <c r="DU94" s="3"/>
      <c r="DV94" s="4"/>
      <c r="DW94" s="3"/>
      <c r="DX94" s="4"/>
      <c r="DY94" s="3"/>
      <c r="DZ94" s="4"/>
      <c r="EA94" s="22"/>
      <c r="EB94" s="4"/>
      <c r="EC94" s="22">
        <v>17725</v>
      </c>
      <c r="ED94" s="4"/>
      <c r="EE94" s="22"/>
      <c r="EF94" s="4"/>
      <c r="EG94" s="22"/>
      <c r="EH94" s="4"/>
      <c r="EI94" s="22">
        <v>17725</v>
      </c>
      <c r="EJ94" s="4"/>
      <c r="EK94" s="22">
        <v>4880</v>
      </c>
      <c r="EL94" s="4"/>
      <c r="EM94" s="3"/>
      <c r="EN94" s="4"/>
      <c r="EO94" s="3"/>
      <c r="EP94" s="4"/>
      <c r="EQ94" s="3"/>
      <c r="ER94" s="4"/>
      <c r="ES94" s="22">
        <v>2100</v>
      </c>
      <c r="ET94" s="4"/>
      <c r="EU94" s="22">
        <v>6880</v>
      </c>
      <c r="EV94" s="4"/>
      <c r="EW94" s="22">
        <v>595</v>
      </c>
      <c r="EX94" s="4"/>
      <c r="EY94" s="22"/>
      <c r="EZ94" s="4"/>
      <c r="FA94" s="22"/>
      <c r="FB94" s="4"/>
      <c r="FC94" s="22">
        <v>195</v>
      </c>
      <c r="FD94" s="4"/>
      <c r="FE94" s="22">
        <v>1495</v>
      </c>
      <c r="FF94" s="4"/>
      <c r="FG94" s="22">
        <v>300</v>
      </c>
      <c r="FH94" s="4"/>
      <c r="FI94" s="22">
        <v>800</v>
      </c>
      <c r="FJ94" s="4"/>
      <c r="FK94" s="22">
        <v>2500</v>
      </c>
      <c r="FL94" s="4"/>
      <c r="FM94" s="22"/>
      <c r="FN94" s="4"/>
      <c r="FO94" s="22"/>
      <c r="FP94" s="4"/>
      <c r="FQ94" s="22"/>
      <c r="FR94" s="4"/>
      <c r="FS94" s="22"/>
      <c r="FT94" s="4"/>
      <c r="FU94" s="22"/>
      <c r="FV94" s="4"/>
    </row>
    <row r="95" spans="1:178" x14ac:dyDescent="0.25">
      <c r="A95" s="3">
        <f t="shared" si="12"/>
        <v>19811.260000000006</v>
      </c>
      <c r="B95" s="2">
        <f t="shared" si="17"/>
        <v>7583.3999999999987</v>
      </c>
      <c r="C95" s="97">
        <f t="shared" si="14"/>
        <v>3.6722136884983765E-3</v>
      </c>
      <c r="D95" s="97">
        <f t="shared" si="16"/>
        <v>2.1897364505177185E-3</v>
      </c>
      <c r="E95" s="94">
        <v>6472</v>
      </c>
      <c r="F95" s="69" t="s">
        <v>63</v>
      </c>
      <c r="G95" s="13" t="s">
        <v>84</v>
      </c>
      <c r="H95" s="69"/>
      <c r="I95" s="22">
        <v>1011.2</v>
      </c>
      <c r="J95" s="4"/>
      <c r="K95" s="3">
        <v>1881.1</v>
      </c>
      <c r="L95" s="4"/>
      <c r="M95" s="22"/>
      <c r="N95" s="4"/>
      <c r="O95" s="38">
        <v>4622.21</v>
      </c>
      <c r="P95" s="4"/>
      <c r="Q95" s="22"/>
      <c r="R95" s="4"/>
      <c r="S95" s="22"/>
      <c r="T95" s="4"/>
      <c r="U95" s="3"/>
      <c r="V95" s="4"/>
      <c r="W95" s="14">
        <v>3018</v>
      </c>
      <c r="X95" s="4"/>
      <c r="Y95" s="3">
        <v>343</v>
      </c>
      <c r="Z95" s="4"/>
      <c r="AA95" s="3">
        <v>157.5</v>
      </c>
      <c r="AB95" s="4"/>
      <c r="AC95" s="3"/>
      <c r="AD95" s="4"/>
      <c r="AE95" s="3">
        <v>1194.8499999999999</v>
      </c>
      <c r="AF95" s="22"/>
      <c r="AG95" s="3"/>
      <c r="AH95" s="4"/>
      <c r="AI95" s="3"/>
      <c r="AJ95" s="4"/>
      <c r="AK95" s="3"/>
      <c r="AL95" s="4"/>
      <c r="AM95" s="3"/>
      <c r="AN95" s="4"/>
      <c r="AO95" s="3"/>
      <c r="AP95" s="4"/>
      <c r="AQ95" s="3"/>
      <c r="AR95" s="4"/>
      <c r="AS95" s="3">
        <v>3822.93</v>
      </c>
      <c r="AT95" s="55"/>
      <c r="AU95" s="3"/>
      <c r="AV95" s="4"/>
      <c r="AW95" s="3"/>
      <c r="AX95" s="4"/>
      <c r="AY95" s="3"/>
      <c r="AZ95" s="4"/>
      <c r="BA95" s="3"/>
      <c r="BB95" s="4"/>
      <c r="BC95" s="3">
        <v>110</v>
      </c>
      <c r="BD95" s="4"/>
      <c r="BE95" s="3"/>
      <c r="BF95" s="4"/>
      <c r="BG95" s="3"/>
      <c r="BH95" s="4"/>
      <c r="BI95" s="3"/>
      <c r="BJ95" s="4"/>
      <c r="BK95" s="3"/>
      <c r="BL95" s="4"/>
      <c r="BM95" s="3"/>
      <c r="BN95" s="4"/>
      <c r="BO95" s="3"/>
      <c r="BP95" s="4"/>
      <c r="BQ95" s="3"/>
      <c r="BR95" s="4"/>
      <c r="BS95" s="3">
        <v>237.45</v>
      </c>
      <c r="BT95" s="4"/>
      <c r="BU95" s="3"/>
      <c r="BV95" s="4"/>
      <c r="BW95" s="3"/>
      <c r="BX95" s="4"/>
      <c r="BY95" s="3"/>
      <c r="BZ95" s="4"/>
      <c r="CA95" s="22"/>
      <c r="CB95" s="4"/>
      <c r="CC95" s="22"/>
      <c r="CD95" s="4"/>
      <c r="CE95" s="22"/>
      <c r="CF95" s="4"/>
      <c r="CG95" s="3">
        <v>168.7</v>
      </c>
      <c r="CH95" s="4"/>
      <c r="CI95" s="3"/>
      <c r="CJ95" s="4"/>
      <c r="CK95" s="22"/>
      <c r="CL95" s="4"/>
      <c r="CM95" s="3">
        <v>517.29999999999995</v>
      </c>
      <c r="CN95" s="4"/>
      <c r="CO95" s="22"/>
      <c r="CP95" s="4"/>
      <c r="CQ95" s="22"/>
      <c r="CR95" s="4"/>
      <c r="CS95" s="22"/>
      <c r="CT95" s="4"/>
      <c r="CU95" s="22">
        <v>165</v>
      </c>
      <c r="CV95" s="4"/>
      <c r="CW95" s="22"/>
      <c r="CX95" s="4"/>
      <c r="CY95" s="22"/>
      <c r="CZ95" s="4"/>
      <c r="DA95" s="22"/>
      <c r="DB95" s="4"/>
      <c r="DC95" s="22"/>
      <c r="DD95" s="4"/>
      <c r="DE95" s="22"/>
      <c r="DF95" s="4"/>
      <c r="DG95" s="22"/>
      <c r="DH95" s="4"/>
      <c r="DI95" s="22"/>
      <c r="DJ95" s="4"/>
      <c r="DK95" s="22"/>
      <c r="DL95" s="4"/>
      <c r="DM95" s="3"/>
      <c r="DN95" s="4"/>
      <c r="DO95" s="3"/>
      <c r="DP95" s="4"/>
      <c r="DQ95" s="3"/>
      <c r="DR95" s="4"/>
      <c r="DS95" s="3"/>
      <c r="DT95" s="4"/>
      <c r="DU95" s="3"/>
      <c r="DV95" s="4"/>
      <c r="DW95" s="3"/>
      <c r="DX95" s="4"/>
      <c r="DY95" s="3"/>
      <c r="DZ95" s="4"/>
      <c r="EA95" s="22"/>
      <c r="EB95" s="4"/>
      <c r="EC95" s="22">
        <v>662.4</v>
      </c>
      <c r="ED95" s="4"/>
      <c r="EE95" s="22"/>
      <c r="EF95" s="4"/>
      <c r="EG95" s="22"/>
      <c r="EH95" s="4"/>
      <c r="EI95" s="22">
        <v>662.4</v>
      </c>
      <c r="EJ95" s="4"/>
      <c r="EK95" s="22"/>
      <c r="EL95" s="4"/>
      <c r="EM95" s="3"/>
      <c r="EN95" s="4"/>
      <c r="EO95" s="3"/>
      <c r="EP95" s="4"/>
      <c r="EQ95" s="3"/>
      <c r="ER95" s="4"/>
      <c r="ES95" s="22"/>
      <c r="ET95" s="4"/>
      <c r="EU95" s="22"/>
      <c r="EV95" s="4"/>
      <c r="EW95" s="22"/>
      <c r="EX95" s="4"/>
      <c r="EY95" s="22"/>
      <c r="EZ95" s="4"/>
      <c r="FA95" s="22"/>
      <c r="FB95" s="4"/>
      <c r="FC95" s="22"/>
      <c r="FD95" s="4"/>
      <c r="FE95" s="22">
        <v>401.27</v>
      </c>
      <c r="FF95" s="4"/>
      <c r="FG95" s="22"/>
      <c r="FH95" s="4"/>
      <c r="FI95" s="22">
        <v>835.95</v>
      </c>
      <c r="FJ95" s="4"/>
      <c r="FK95" s="22"/>
      <c r="FL95" s="4"/>
      <c r="FM95" s="22"/>
      <c r="FN95" s="4"/>
      <c r="FO95" s="22"/>
      <c r="FP95" s="4"/>
      <c r="FQ95" s="22"/>
      <c r="FR95" s="4"/>
      <c r="FS95" s="22"/>
      <c r="FT95" s="4"/>
      <c r="FU95" s="22"/>
      <c r="FV95" s="4"/>
    </row>
    <row r="96" spans="1:178" x14ac:dyDescent="0.25">
      <c r="A96" s="3">
        <f t="shared" si="12"/>
        <v>2280.5</v>
      </c>
      <c r="B96" s="2">
        <f t="shared" si="17"/>
        <v>2280.5</v>
      </c>
      <c r="C96" s="97">
        <f t="shared" si="14"/>
        <v>4.2271331135023944E-4</v>
      </c>
      <c r="D96" s="97">
        <f t="shared" si="16"/>
        <v>6.585033066178308E-4</v>
      </c>
      <c r="E96" s="94">
        <v>6471</v>
      </c>
      <c r="F96" s="78" t="s">
        <v>63</v>
      </c>
      <c r="G96" s="36" t="s">
        <v>135</v>
      </c>
      <c r="H96" s="69"/>
      <c r="I96" s="22"/>
      <c r="J96" s="4"/>
      <c r="K96" s="3"/>
      <c r="L96" s="4"/>
      <c r="M96" s="22"/>
      <c r="N96" s="4"/>
      <c r="O96" s="38"/>
      <c r="P96" s="4"/>
      <c r="Q96" s="22"/>
      <c r="R96" s="4"/>
      <c r="S96" s="22"/>
      <c r="T96" s="4"/>
      <c r="U96" s="3"/>
      <c r="V96" s="4"/>
      <c r="W96" s="14"/>
      <c r="X96" s="4"/>
      <c r="Y96" s="3"/>
      <c r="Z96" s="4"/>
      <c r="AA96" s="3"/>
      <c r="AB96" s="4"/>
      <c r="AC96" s="3"/>
      <c r="AD96" s="4"/>
      <c r="AE96" s="3"/>
      <c r="AF96" s="22"/>
      <c r="AG96" s="3"/>
      <c r="AH96" s="4"/>
      <c r="AI96" s="3"/>
      <c r="AJ96" s="4"/>
      <c r="AK96" s="3"/>
      <c r="AL96" s="4"/>
      <c r="AM96" s="3"/>
      <c r="AN96" s="4"/>
      <c r="AO96" s="3"/>
      <c r="AP96" s="4"/>
      <c r="AQ96" s="3"/>
      <c r="AR96" s="4"/>
      <c r="AS96" s="3"/>
      <c r="AT96" s="55"/>
      <c r="AU96" s="3"/>
      <c r="AV96" s="4"/>
      <c r="AW96" s="3"/>
      <c r="AX96" s="4"/>
      <c r="AY96" s="3"/>
      <c r="AZ96" s="4"/>
      <c r="BA96" s="3"/>
      <c r="BB96" s="4"/>
      <c r="BC96" s="3"/>
      <c r="BD96" s="4"/>
      <c r="BE96" s="3"/>
      <c r="BF96" s="4"/>
      <c r="BG96" s="3"/>
      <c r="BH96" s="4"/>
      <c r="BI96" s="3"/>
      <c r="BJ96" s="4"/>
      <c r="BK96" s="3"/>
      <c r="BL96" s="4"/>
      <c r="BM96" s="3"/>
      <c r="BN96" s="4"/>
      <c r="BO96" s="3"/>
      <c r="BP96" s="4"/>
      <c r="BQ96" s="3"/>
      <c r="BR96" s="4"/>
      <c r="BS96" s="3"/>
      <c r="BT96" s="4"/>
      <c r="BU96" s="3"/>
      <c r="BV96" s="4"/>
      <c r="BW96" s="3"/>
      <c r="BX96" s="4"/>
      <c r="BY96" s="3"/>
      <c r="BZ96" s="4"/>
      <c r="CA96" s="22"/>
      <c r="CB96" s="4"/>
      <c r="CC96" s="22"/>
      <c r="CD96" s="4"/>
      <c r="CE96" s="22"/>
      <c r="CF96" s="4"/>
      <c r="CG96" s="3">
        <v>527.5</v>
      </c>
      <c r="CH96" s="4"/>
      <c r="CI96" s="3"/>
      <c r="CJ96" s="4"/>
      <c r="CK96" s="22"/>
      <c r="CL96" s="4"/>
      <c r="CM96" s="3"/>
      <c r="CN96" s="4"/>
      <c r="CO96" s="22"/>
      <c r="CP96" s="4"/>
      <c r="CQ96" s="22"/>
      <c r="CR96" s="4"/>
      <c r="CS96" s="22"/>
      <c r="CT96" s="4"/>
      <c r="CU96" s="22"/>
      <c r="CV96" s="4"/>
      <c r="CW96" s="22"/>
      <c r="CX96" s="4"/>
      <c r="CY96" s="22"/>
      <c r="CZ96" s="4"/>
      <c r="DA96" s="22"/>
      <c r="DB96" s="4"/>
      <c r="DC96" s="22"/>
      <c r="DD96" s="4"/>
      <c r="DE96" s="22"/>
      <c r="DF96" s="4"/>
      <c r="DG96" s="22"/>
      <c r="DH96" s="4"/>
      <c r="DI96" s="22"/>
      <c r="DJ96" s="4"/>
      <c r="DK96" s="22"/>
      <c r="DL96" s="4"/>
      <c r="DM96" s="3"/>
      <c r="DN96" s="4"/>
      <c r="DO96" s="3"/>
      <c r="DP96" s="4"/>
      <c r="DQ96" s="3"/>
      <c r="DR96" s="4"/>
      <c r="DS96" s="3"/>
      <c r="DT96" s="4"/>
      <c r="DU96" s="3"/>
      <c r="DV96" s="4"/>
      <c r="DW96" s="3"/>
      <c r="DX96" s="4"/>
      <c r="DY96" s="3"/>
      <c r="DZ96" s="4"/>
      <c r="EA96" s="22">
        <v>580</v>
      </c>
      <c r="EB96" s="4"/>
      <c r="EC96" s="22"/>
      <c r="ED96" s="4"/>
      <c r="EE96" s="22"/>
      <c r="EF96" s="4"/>
      <c r="EG96" s="22">
        <v>580</v>
      </c>
      <c r="EH96" s="4"/>
      <c r="EI96" s="22"/>
      <c r="EJ96" s="4"/>
      <c r="EK96" s="22"/>
      <c r="EL96" s="4"/>
      <c r="EM96" s="3"/>
      <c r="EN96" s="4"/>
      <c r="EO96" s="3"/>
      <c r="EP96" s="4"/>
      <c r="EQ96" s="3"/>
      <c r="ER96" s="4"/>
      <c r="ES96" s="22"/>
      <c r="ET96" s="4"/>
      <c r="EU96" s="22"/>
      <c r="EV96" s="4"/>
      <c r="EW96" s="22"/>
      <c r="EX96" s="4"/>
      <c r="EY96" s="22">
        <v>213</v>
      </c>
      <c r="EZ96" s="4"/>
      <c r="FA96" s="22"/>
      <c r="FB96" s="4"/>
      <c r="FC96" s="22">
        <v>380</v>
      </c>
      <c r="FD96" s="4"/>
      <c r="FE96" s="22"/>
      <c r="FF96" s="4"/>
      <c r="FG96" s="22"/>
      <c r="FH96" s="4"/>
      <c r="FI96" s="22"/>
      <c r="FJ96" s="4"/>
      <c r="FK96" s="22"/>
      <c r="FL96" s="4"/>
      <c r="FM96" s="22"/>
      <c r="FN96" s="4"/>
      <c r="FO96" s="22"/>
      <c r="FP96" s="4"/>
      <c r="FQ96" s="22"/>
      <c r="FR96" s="4"/>
      <c r="FS96" s="22"/>
      <c r="FT96" s="4"/>
      <c r="FU96" s="22"/>
      <c r="FV96" s="4"/>
    </row>
    <row r="97" spans="1:178" x14ac:dyDescent="0.25">
      <c r="A97" s="3">
        <f t="shared" si="12"/>
        <v>1675</v>
      </c>
      <c r="B97" s="2">
        <f t="shared" si="17"/>
        <v>175</v>
      </c>
      <c r="C97" s="97">
        <f t="shared" si="14"/>
        <v>3.1047787612876608E-4</v>
      </c>
      <c r="D97" s="97">
        <f t="shared" si="16"/>
        <v>5.0531935390537333E-5</v>
      </c>
      <c r="E97" s="94">
        <v>6539</v>
      </c>
      <c r="F97" s="69" t="s">
        <v>63</v>
      </c>
      <c r="G97" s="13" t="s">
        <v>42</v>
      </c>
      <c r="H97" s="69"/>
      <c r="I97" s="22"/>
      <c r="J97" s="4"/>
      <c r="K97" s="3"/>
      <c r="L97" s="4"/>
      <c r="M97" s="22"/>
      <c r="N97" s="4"/>
      <c r="O97" s="22"/>
      <c r="P97" s="4"/>
      <c r="Q97" s="22"/>
      <c r="R97" s="4"/>
      <c r="S97" s="22"/>
      <c r="T97" s="4"/>
      <c r="U97" s="3"/>
      <c r="V97" s="4"/>
      <c r="W97" s="14">
        <v>0</v>
      </c>
      <c r="X97" s="4"/>
      <c r="Y97" s="3">
        <v>0</v>
      </c>
      <c r="Z97" s="4"/>
      <c r="AA97" s="3">
        <v>0</v>
      </c>
      <c r="AB97" s="4"/>
      <c r="AC97" s="3"/>
      <c r="AD97" s="4"/>
      <c r="AE97" s="3">
        <v>1500</v>
      </c>
      <c r="AF97" s="22"/>
      <c r="AG97" s="3"/>
      <c r="AH97" s="4"/>
      <c r="AI97" s="3"/>
      <c r="AJ97" s="4"/>
      <c r="AK97" s="3"/>
      <c r="AL97" s="4"/>
      <c r="AM97" s="3"/>
      <c r="AN97" s="4"/>
      <c r="AO97" s="3"/>
      <c r="AP97" s="4"/>
      <c r="AQ97" s="3"/>
      <c r="AR97" s="4"/>
      <c r="AS97" s="3">
        <v>175</v>
      </c>
      <c r="AT97" s="55"/>
      <c r="AU97" s="3"/>
      <c r="AV97" s="4"/>
      <c r="AW97" s="3"/>
      <c r="AX97" s="4"/>
      <c r="AY97" s="3"/>
      <c r="AZ97" s="4"/>
      <c r="BA97" s="3"/>
      <c r="BB97" s="4"/>
      <c r="BC97" s="3"/>
      <c r="BD97" s="4"/>
      <c r="BE97" s="3"/>
      <c r="BF97" s="4"/>
      <c r="BG97" s="3"/>
      <c r="BH97" s="4"/>
      <c r="BI97" s="3"/>
      <c r="BJ97" s="4"/>
      <c r="BK97" s="3"/>
      <c r="BL97" s="4"/>
      <c r="BM97" s="3"/>
      <c r="BN97" s="4"/>
      <c r="BO97" s="3"/>
      <c r="BP97" s="4"/>
      <c r="BQ97" s="3"/>
      <c r="BR97" s="4"/>
      <c r="BS97" s="3"/>
      <c r="BT97" s="4"/>
      <c r="BU97" s="3"/>
      <c r="BV97" s="4"/>
      <c r="BW97" s="3"/>
      <c r="BX97" s="4"/>
      <c r="BY97" s="3"/>
      <c r="BZ97" s="4"/>
      <c r="CA97" s="22"/>
      <c r="CB97" s="4"/>
      <c r="CC97" s="22"/>
      <c r="CD97" s="4"/>
      <c r="CE97" s="22"/>
      <c r="CF97" s="4"/>
      <c r="CG97" s="3"/>
      <c r="CH97" s="4"/>
      <c r="CI97" s="3"/>
      <c r="CJ97" s="4"/>
      <c r="CK97" s="22"/>
      <c r="CL97" s="4"/>
      <c r="CM97" s="3"/>
      <c r="CN97" s="4"/>
      <c r="CO97" s="22"/>
      <c r="CP97" s="4"/>
      <c r="CQ97" s="22"/>
      <c r="CR97" s="4"/>
      <c r="CS97" s="22"/>
      <c r="CT97" s="4"/>
      <c r="CU97" s="22"/>
      <c r="CV97" s="4"/>
      <c r="CW97" s="22"/>
      <c r="CX97" s="4"/>
      <c r="CY97" s="22"/>
      <c r="CZ97" s="4"/>
      <c r="DA97" s="22"/>
      <c r="DB97" s="4"/>
      <c r="DC97" s="22"/>
      <c r="DD97" s="4"/>
      <c r="DE97" s="22"/>
      <c r="DF97" s="4"/>
      <c r="DG97" s="22"/>
      <c r="DH97" s="4"/>
      <c r="DI97" s="22"/>
      <c r="DJ97" s="4"/>
      <c r="DK97" s="22"/>
      <c r="DL97" s="4"/>
      <c r="DM97" s="3"/>
      <c r="DN97" s="4"/>
      <c r="DO97" s="3"/>
      <c r="DP97" s="4"/>
      <c r="DQ97" s="3"/>
      <c r="DR97" s="4"/>
      <c r="DS97" s="3"/>
      <c r="DT97" s="4"/>
      <c r="DU97" s="3"/>
      <c r="DV97" s="4"/>
      <c r="DW97" s="3"/>
      <c r="DX97" s="4"/>
      <c r="DY97" s="3"/>
      <c r="DZ97" s="4"/>
      <c r="EA97" s="22"/>
      <c r="EB97" s="4"/>
      <c r="EC97" s="22"/>
      <c r="ED97" s="4"/>
      <c r="EE97" s="22"/>
      <c r="EF97" s="4"/>
      <c r="EG97" s="22"/>
      <c r="EH97" s="4"/>
      <c r="EI97" s="22"/>
      <c r="EJ97" s="4"/>
      <c r="EK97" s="22"/>
      <c r="EL97" s="4"/>
      <c r="EM97" s="3"/>
      <c r="EN97" s="4"/>
      <c r="EO97" s="3"/>
      <c r="EP97" s="4"/>
      <c r="EQ97" s="3"/>
      <c r="ER97" s="4"/>
      <c r="ES97" s="22"/>
      <c r="ET97" s="4"/>
      <c r="EU97" s="22"/>
      <c r="EV97" s="4"/>
      <c r="EW97" s="22"/>
      <c r="EX97" s="4"/>
      <c r="EY97" s="22"/>
      <c r="EZ97" s="4"/>
      <c r="FA97" s="22"/>
      <c r="FB97" s="4"/>
      <c r="FC97" s="22"/>
      <c r="FD97" s="4"/>
      <c r="FE97" s="22"/>
      <c r="FF97" s="4"/>
      <c r="FG97" s="22"/>
      <c r="FH97" s="4"/>
      <c r="FI97" s="22"/>
      <c r="FJ97" s="4"/>
      <c r="FK97" s="22"/>
      <c r="FL97" s="4"/>
      <c r="FM97" s="22"/>
      <c r="FN97" s="4"/>
      <c r="FO97" s="22"/>
      <c r="FP97" s="4"/>
      <c r="FQ97" s="22"/>
      <c r="FR97" s="4"/>
      <c r="FS97" s="22"/>
      <c r="FT97" s="4"/>
      <c r="FU97" s="22"/>
      <c r="FV97" s="4"/>
    </row>
    <row r="98" spans="1:178" x14ac:dyDescent="0.25">
      <c r="A98" s="3">
        <f t="shared" si="12"/>
        <v>3946.29</v>
      </c>
      <c r="B98" s="2">
        <f t="shared" si="17"/>
        <v>3946.29</v>
      </c>
      <c r="C98" s="97">
        <f t="shared" si="14"/>
        <v>7.3148402256011243E-4</v>
      </c>
      <c r="D98" s="97">
        <f t="shared" si="16"/>
        <v>1.1395066932132776E-3</v>
      </c>
      <c r="E98" s="94">
        <v>6521</v>
      </c>
      <c r="F98" s="78" t="s">
        <v>63</v>
      </c>
      <c r="G98" s="36" t="s">
        <v>78</v>
      </c>
      <c r="H98" s="69"/>
      <c r="I98" s="22"/>
      <c r="J98" s="4"/>
      <c r="K98" s="3"/>
      <c r="L98" s="4"/>
      <c r="M98" s="22"/>
      <c r="N98" s="4"/>
      <c r="O98" s="22"/>
      <c r="P98" s="4"/>
      <c r="Q98" s="22"/>
      <c r="R98" s="4"/>
      <c r="S98" s="22"/>
      <c r="T98" s="4"/>
      <c r="U98" s="3"/>
      <c r="V98" s="4"/>
      <c r="W98" s="14"/>
      <c r="X98" s="4"/>
      <c r="Y98" s="3"/>
      <c r="Z98" s="4"/>
      <c r="AA98" s="3">
        <v>0</v>
      </c>
      <c r="AB98" s="4"/>
      <c r="AC98" s="3"/>
      <c r="AD98" s="4"/>
      <c r="AE98" s="3"/>
      <c r="AF98" s="22"/>
      <c r="AG98" s="3"/>
      <c r="AH98" s="4"/>
      <c r="AI98" s="3"/>
      <c r="AJ98" s="4"/>
      <c r="AK98" s="3"/>
      <c r="AL98" s="4"/>
      <c r="AM98" s="3"/>
      <c r="AN98" s="4"/>
      <c r="AO98" s="3"/>
      <c r="AP98" s="4"/>
      <c r="AQ98" s="3"/>
      <c r="AR98" s="4"/>
      <c r="AS98" s="3"/>
      <c r="AT98" s="55"/>
      <c r="AU98" s="3"/>
      <c r="AV98" s="4"/>
      <c r="AW98" s="3"/>
      <c r="AX98" s="4"/>
      <c r="AY98" s="3"/>
      <c r="AZ98" s="4"/>
      <c r="BA98" s="3"/>
      <c r="BB98" s="4"/>
      <c r="BC98" s="3">
        <v>1500</v>
      </c>
      <c r="BD98" s="4"/>
      <c r="BE98" s="3"/>
      <c r="BF98" s="4"/>
      <c r="BG98" s="3"/>
      <c r="BH98" s="4"/>
      <c r="BI98" s="3"/>
      <c r="BJ98" s="4"/>
      <c r="BK98" s="3"/>
      <c r="BL98" s="4"/>
      <c r="BM98" s="3"/>
      <c r="BN98" s="4"/>
      <c r="BO98" s="3"/>
      <c r="BP98" s="4"/>
      <c r="BQ98" s="3"/>
      <c r="BR98" s="4"/>
      <c r="BS98" s="3"/>
      <c r="BT98" s="4"/>
      <c r="BU98" s="3"/>
      <c r="BV98" s="4"/>
      <c r="BW98" s="3"/>
      <c r="BX98" s="4"/>
      <c r="BY98" s="3"/>
      <c r="BZ98" s="4"/>
      <c r="CA98" s="22"/>
      <c r="CB98" s="4"/>
      <c r="CC98" s="22"/>
      <c r="CD98" s="4"/>
      <c r="CE98" s="22"/>
      <c r="CF98" s="4"/>
      <c r="CG98" s="3"/>
      <c r="CH98" s="4"/>
      <c r="CI98" s="3"/>
      <c r="CJ98" s="4"/>
      <c r="CK98" s="22"/>
      <c r="CL98" s="4"/>
      <c r="CM98" s="3"/>
      <c r="CN98" s="4"/>
      <c r="CO98" s="22"/>
      <c r="CP98" s="4"/>
      <c r="CQ98" s="22"/>
      <c r="CR98" s="4"/>
      <c r="CS98" s="22"/>
      <c r="CT98" s="4"/>
      <c r="CU98" s="22"/>
      <c r="CV98" s="4"/>
      <c r="CW98" s="22"/>
      <c r="CX98" s="4"/>
      <c r="CY98" s="22"/>
      <c r="CZ98" s="4"/>
      <c r="DA98" s="22"/>
      <c r="DB98" s="4"/>
      <c r="DC98" s="22"/>
      <c r="DD98" s="4"/>
      <c r="DE98" s="22"/>
      <c r="DF98" s="4"/>
      <c r="DG98" s="22"/>
      <c r="DH98" s="4"/>
      <c r="DI98" s="22"/>
      <c r="DJ98" s="4"/>
      <c r="DK98" s="22"/>
      <c r="DL98" s="4"/>
      <c r="DM98" s="3"/>
      <c r="DN98" s="4"/>
      <c r="DO98" s="3"/>
      <c r="DP98" s="4"/>
      <c r="DQ98" s="3"/>
      <c r="DR98" s="4"/>
      <c r="DS98" s="3"/>
      <c r="DT98" s="4"/>
      <c r="DU98" s="3"/>
      <c r="DV98" s="4"/>
      <c r="DW98" s="3"/>
      <c r="DX98" s="4"/>
      <c r="DY98" s="3"/>
      <c r="DZ98" s="4"/>
      <c r="EA98" s="22"/>
      <c r="EB98" s="4"/>
      <c r="EC98" s="22"/>
      <c r="ED98" s="4"/>
      <c r="EE98" s="22"/>
      <c r="EF98" s="4"/>
      <c r="EG98" s="22"/>
      <c r="EH98" s="4"/>
      <c r="EI98" s="22"/>
      <c r="EJ98" s="4"/>
      <c r="EK98" s="22"/>
      <c r="EL98" s="4"/>
      <c r="EM98" s="3"/>
      <c r="EN98" s="4"/>
      <c r="EO98" s="3"/>
      <c r="EP98" s="4"/>
      <c r="EQ98" s="3"/>
      <c r="ER98" s="4"/>
      <c r="ES98" s="22"/>
      <c r="ET98" s="4"/>
      <c r="EU98" s="22"/>
      <c r="EV98" s="4"/>
      <c r="EW98" s="22">
        <v>2446.29</v>
      </c>
      <c r="EX98" s="4"/>
      <c r="EY98" s="22"/>
      <c r="EZ98" s="4"/>
      <c r="FA98" s="22"/>
      <c r="FB98" s="4"/>
      <c r="FC98" s="22"/>
      <c r="FD98" s="4"/>
      <c r="FE98" s="22"/>
      <c r="FF98" s="4"/>
      <c r="FG98" s="22"/>
      <c r="FH98" s="4"/>
      <c r="FI98" s="22"/>
      <c r="FJ98" s="4"/>
      <c r="FK98" s="22"/>
      <c r="FL98" s="4"/>
      <c r="FM98" s="22"/>
      <c r="FN98" s="4"/>
      <c r="FO98" s="22"/>
      <c r="FP98" s="4"/>
      <c r="FQ98" s="22"/>
      <c r="FR98" s="4"/>
      <c r="FS98" s="22"/>
      <c r="FT98" s="4"/>
      <c r="FU98" s="22"/>
      <c r="FV98" s="4"/>
    </row>
    <row r="99" spans="1:178" x14ac:dyDescent="0.25">
      <c r="A99" s="3">
        <f t="shared" si="12"/>
        <v>2447.4</v>
      </c>
      <c r="B99" s="2">
        <f t="shared" si="17"/>
        <v>0</v>
      </c>
      <c r="C99" s="97">
        <f t="shared" si="14"/>
        <v>4.5364988300748785E-4</v>
      </c>
      <c r="D99" s="97">
        <f t="shared" si="16"/>
        <v>0</v>
      </c>
      <c r="E99" s="94">
        <v>6470</v>
      </c>
      <c r="F99" s="69" t="s">
        <v>63</v>
      </c>
      <c r="G99" s="13" t="s">
        <v>43</v>
      </c>
      <c r="H99" s="69"/>
      <c r="I99" s="22"/>
      <c r="J99" s="4"/>
      <c r="K99" s="3"/>
      <c r="L99" s="4"/>
      <c r="M99" s="22"/>
      <c r="N99" s="4"/>
      <c r="O99" s="22"/>
      <c r="P99" s="4"/>
      <c r="Q99" s="22"/>
      <c r="R99" s="4"/>
      <c r="S99" s="22"/>
      <c r="T99" s="4"/>
      <c r="U99" s="3"/>
      <c r="V99" s="4"/>
      <c r="W99" s="14">
        <v>1200</v>
      </c>
      <c r="X99" s="4"/>
      <c r="Y99" s="3">
        <v>0</v>
      </c>
      <c r="Z99" s="4"/>
      <c r="AA99" s="3">
        <v>0</v>
      </c>
      <c r="AB99" s="4"/>
      <c r="AC99" s="3"/>
      <c r="AD99" s="4"/>
      <c r="AE99" s="3"/>
      <c r="AF99" s="22"/>
      <c r="AG99" s="3"/>
      <c r="AH99" s="4"/>
      <c r="AI99" s="3"/>
      <c r="AJ99" s="4"/>
      <c r="AK99" s="3">
        <v>1247.4000000000001</v>
      </c>
      <c r="AL99" s="4"/>
      <c r="AM99" s="3"/>
      <c r="AN99" s="4"/>
      <c r="AO99" s="3"/>
      <c r="AP99" s="4"/>
      <c r="AQ99" s="3"/>
      <c r="AR99" s="4"/>
      <c r="AS99" s="3"/>
      <c r="AT99" s="55"/>
      <c r="AU99" s="3"/>
      <c r="AV99" s="4"/>
      <c r="AW99" s="3"/>
      <c r="AX99" s="4"/>
      <c r="AY99" s="3"/>
      <c r="AZ99" s="4"/>
      <c r="BA99" s="3"/>
      <c r="BB99" s="4"/>
      <c r="BC99" s="3"/>
      <c r="BD99" s="4"/>
      <c r="BE99" s="3"/>
      <c r="BF99" s="4"/>
      <c r="BG99" s="3"/>
      <c r="BH99" s="4"/>
      <c r="BI99" s="3"/>
      <c r="BJ99" s="4"/>
      <c r="BK99" s="3"/>
      <c r="BL99" s="4"/>
      <c r="BM99" s="3"/>
      <c r="BN99" s="4"/>
      <c r="BO99" s="3"/>
      <c r="BP99" s="4"/>
      <c r="BQ99" s="3"/>
      <c r="BR99" s="4"/>
      <c r="BS99" s="3"/>
      <c r="BT99" s="4"/>
      <c r="BU99" s="3"/>
      <c r="BV99" s="4"/>
      <c r="BW99" s="3"/>
      <c r="BX99" s="4"/>
      <c r="BY99" s="3"/>
      <c r="BZ99" s="4"/>
      <c r="CA99" s="22"/>
      <c r="CB99" s="4"/>
      <c r="CC99" s="22"/>
      <c r="CD99" s="4"/>
      <c r="CE99" s="22"/>
      <c r="CF99" s="4"/>
      <c r="CG99" s="3"/>
      <c r="CH99" s="4"/>
      <c r="CI99" s="3"/>
      <c r="CJ99" s="4"/>
      <c r="CK99" s="22"/>
      <c r="CL99" s="4"/>
      <c r="CM99" s="3"/>
      <c r="CN99" s="4"/>
      <c r="CO99" s="22"/>
      <c r="CP99" s="4"/>
      <c r="CQ99" s="22"/>
      <c r="CR99" s="4"/>
      <c r="CS99" s="22"/>
      <c r="CT99" s="4"/>
      <c r="CU99" s="22"/>
      <c r="CV99" s="4"/>
      <c r="CW99" s="22"/>
      <c r="CX99" s="4"/>
      <c r="CY99" s="22"/>
      <c r="CZ99" s="4"/>
      <c r="DA99" s="22"/>
      <c r="DB99" s="4"/>
      <c r="DC99" s="22"/>
      <c r="DD99" s="4"/>
      <c r="DE99" s="22"/>
      <c r="DF99" s="4"/>
      <c r="DG99" s="22"/>
      <c r="DH99" s="4"/>
      <c r="DI99" s="22"/>
      <c r="DJ99" s="4"/>
      <c r="DK99" s="22"/>
      <c r="DL99" s="4"/>
      <c r="DM99" s="3"/>
      <c r="DN99" s="4"/>
      <c r="DO99" s="3"/>
      <c r="DP99" s="4"/>
      <c r="DQ99" s="3"/>
      <c r="DR99" s="4"/>
      <c r="DS99" s="3"/>
      <c r="DT99" s="4"/>
      <c r="DU99" s="3"/>
      <c r="DV99" s="4"/>
      <c r="DW99" s="3"/>
      <c r="DX99" s="4"/>
      <c r="DY99" s="3"/>
      <c r="DZ99" s="4"/>
      <c r="EA99" s="22"/>
      <c r="EB99" s="4"/>
      <c r="EC99" s="22"/>
      <c r="ED99" s="4"/>
      <c r="EE99" s="22"/>
      <c r="EF99" s="4"/>
      <c r="EG99" s="22"/>
      <c r="EH99" s="4"/>
      <c r="EI99" s="22"/>
      <c r="EJ99" s="4"/>
      <c r="EK99" s="22"/>
      <c r="EL99" s="4"/>
      <c r="EM99" s="3"/>
      <c r="EN99" s="4"/>
      <c r="EO99" s="3"/>
      <c r="EP99" s="4"/>
      <c r="EQ99" s="3"/>
      <c r="ER99" s="4"/>
      <c r="ES99" s="22"/>
      <c r="ET99" s="4"/>
      <c r="EU99" s="22"/>
      <c r="EV99" s="4"/>
      <c r="EW99" s="22"/>
      <c r="EX99" s="4"/>
      <c r="EY99" s="22"/>
      <c r="EZ99" s="4"/>
      <c r="FA99" s="22"/>
      <c r="FB99" s="4"/>
      <c r="FC99" s="22"/>
      <c r="FD99" s="4"/>
      <c r="FE99" s="22"/>
      <c r="FF99" s="4"/>
      <c r="FG99" s="22"/>
      <c r="FH99" s="4"/>
      <c r="FI99" s="22"/>
      <c r="FJ99" s="4"/>
      <c r="FK99" s="22"/>
      <c r="FL99" s="4"/>
      <c r="FM99" s="22"/>
      <c r="FN99" s="4"/>
      <c r="FO99" s="22"/>
      <c r="FP99" s="4"/>
      <c r="FQ99" s="22"/>
      <c r="FR99" s="4"/>
      <c r="FS99" s="22"/>
      <c r="FT99" s="4"/>
      <c r="FU99" s="22"/>
      <c r="FV99" s="4"/>
    </row>
    <row r="100" spans="1:178" x14ac:dyDescent="0.25">
      <c r="A100" s="3">
        <f t="shared" si="12"/>
        <v>1735.6899999999998</v>
      </c>
      <c r="B100" s="2">
        <f t="shared" si="17"/>
        <v>1735.6899999999998</v>
      </c>
      <c r="C100" s="97">
        <f t="shared" si="14"/>
        <v>3.2172737004055999E-4</v>
      </c>
      <c r="D100" s="97">
        <f t="shared" si="16"/>
        <v>5.0118728536000998E-4</v>
      </c>
      <c r="E100" s="94">
        <v>6568</v>
      </c>
      <c r="F100" s="69" t="s">
        <v>63</v>
      </c>
      <c r="G100" s="36" t="s">
        <v>113</v>
      </c>
      <c r="H100" s="69"/>
      <c r="I100" s="22"/>
      <c r="J100" s="4"/>
      <c r="K100" s="3"/>
      <c r="L100" s="4"/>
      <c r="M100" s="22"/>
      <c r="N100" s="4"/>
      <c r="O100" s="22"/>
      <c r="P100" s="4"/>
      <c r="Q100" s="22"/>
      <c r="R100" s="4"/>
      <c r="S100" s="22"/>
      <c r="T100" s="4"/>
      <c r="U100" s="3"/>
      <c r="V100" s="4"/>
      <c r="W100" s="14"/>
      <c r="X100" s="4"/>
      <c r="Y100" s="3"/>
      <c r="Z100" s="4"/>
      <c r="AA100" s="3"/>
      <c r="AB100" s="4"/>
      <c r="AC100" s="3"/>
      <c r="AD100" s="4"/>
      <c r="AE100" s="3"/>
      <c r="AF100" s="22"/>
      <c r="AG100" s="3"/>
      <c r="AH100" s="4"/>
      <c r="AI100" s="3"/>
      <c r="AJ100" s="4"/>
      <c r="AK100" s="3"/>
      <c r="AL100" s="4"/>
      <c r="AM100" s="3"/>
      <c r="AN100" s="4"/>
      <c r="AO100" s="3"/>
      <c r="AP100" s="4"/>
      <c r="AQ100" s="3"/>
      <c r="AR100" s="4"/>
      <c r="AS100" s="3">
        <v>837.55</v>
      </c>
      <c r="AT100" s="55"/>
      <c r="AU100" s="3"/>
      <c r="AV100" s="4"/>
      <c r="AW100" s="3"/>
      <c r="AX100" s="4"/>
      <c r="AY100" s="3"/>
      <c r="AZ100" s="4"/>
      <c r="BA100" s="3"/>
      <c r="BB100" s="4"/>
      <c r="BC100" s="3">
        <v>99.8</v>
      </c>
      <c r="BD100" s="4"/>
      <c r="BE100" s="3"/>
      <c r="BF100" s="4"/>
      <c r="BG100" s="3"/>
      <c r="BH100" s="4"/>
      <c r="BI100" s="3"/>
      <c r="BJ100" s="4"/>
      <c r="BK100" s="3"/>
      <c r="BL100" s="4"/>
      <c r="BM100" s="3"/>
      <c r="BN100" s="4"/>
      <c r="BO100" s="3"/>
      <c r="BP100" s="4"/>
      <c r="BQ100" s="3">
        <v>194.85</v>
      </c>
      <c r="BR100" s="4"/>
      <c r="BS100" s="3"/>
      <c r="BT100" s="4"/>
      <c r="BU100" s="3"/>
      <c r="BV100" s="4"/>
      <c r="BW100" s="3"/>
      <c r="BX100" s="4"/>
      <c r="BY100" s="3"/>
      <c r="BZ100" s="4"/>
      <c r="CA100" s="22"/>
      <c r="CB100" s="4"/>
      <c r="CC100" s="22"/>
      <c r="CD100" s="4"/>
      <c r="CE100" s="22"/>
      <c r="CF100" s="4"/>
      <c r="CG100" s="3"/>
      <c r="CH100" s="4"/>
      <c r="CI100" s="3"/>
      <c r="CJ100" s="4"/>
      <c r="CK100" s="22"/>
      <c r="CL100" s="4"/>
      <c r="CM100" s="3">
        <v>199.6</v>
      </c>
      <c r="CN100" s="4"/>
      <c r="CO100" s="22"/>
      <c r="CP100" s="4"/>
      <c r="CQ100" s="22"/>
      <c r="CR100" s="4"/>
      <c r="CS100" s="22"/>
      <c r="CT100" s="4"/>
      <c r="CU100" s="22"/>
      <c r="CV100" s="4"/>
      <c r="CW100" s="22"/>
      <c r="CX100" s="4"/>
      <c r="CY100" s="22"/>
      <c r="CZ100" s="4"/>
      <c r="DA100" s="22"/>
      <c r="DB100" s="4"/>
      <c r="DC100" s="22"/>
      <c r="DD100" s="4"/>
      <c r="DE100" s="22"/>
      <c r="DF100" s="4"/>
      <c r="DG100" s="22"/>
      <c r="DH100" s="4"/>
      <c r="DI100" s="22"/>
      <c r="DJ100" s="4"/>
      <c r="DK100" s="22"/>
      <c r="DL100" s="4"/>
      <c r="DM100" s="3"/>
      <c r="DN100" s="4"/>
      <c r="DO100" s="3"/>
      <c r="DP100" s="4"/>
      <c r="DQ100" s="3"/>
      <c r="DR100" s="4"/>
      <c r="DS100" s="3"/>
      <c r="DT100" s="4"/>
      <c r="DU100" s="3"/>
      <c r="DV100" s="4"/>
      <c r="DW100" s="3"/>
      <c r="DX100" s="4"/>
      <c r="DY100" s="3"/>
      <c r="DZ100" s="4"/>
      <c r="EA100" s="22"/>
      <c r="EB100" s="4"/>
      <c r="EC100" s="22"/>
      <c r="ED100" s="4"/>
      <c r="EE100" s="22"/>
      <c r="EF100" s="4"/>
      <c r="EG100" s="22"/>
      <c r="EH100" s="4"/>
      <c r="EI100" s="22"/>
      <c r="EJ100" s="4"/>
      <c r="EK100" s="22"/>
      <c r="EL100" s="4"/>
      <c r="EM100" s="3"/>
      <c r="EN100" s="4"/>
      <c r="EO100" s="3"/>
      <c r="EP100" s="4"/>
      <c r="EQ100" s="3"/>
      <c r="ER100" s="4"/>
      <c r="ES100" s="22"/>
      <c r="ET100" s="4"/>
      <c r="EU100" s="22"/>
      <c r="EV100" s="4"/>
      <c r="EW100" s="22"/>
      <c r="EX100" s="4"/>
      <c r="EY100" s="22">
        <v>131.69999999999999</v>
      </c>
      <c r="EZ100" s="4"/>
      <c r="FA100" s="22"/>
      <c r="FB100" s="4"/>
      <c r="FC100" s="22"/>
      <c r="FD100" s="4"/>
      <c r="FE100" s="22"/>
      <c r="FF100" s="4"/>
      <c r="FG100" s="22">
        <v>272.19</v>
      </c>
      <c r="FH100" s="4"/>
      <c r="FI100" s="22"/>
      <c r="FJ100" s="4"/>
      <c r="FK100" s="22"/>
      <c r="FL100" s="4"/>
      <c r="FM100" s="22"/>
      <c r="FN100" s="4"/>
      <c r="FO100" s="22"/>
      <c r="FP100" s="4"/>
      <c r="FQ100" s="22"/>
      <c r="FR100" s="4"/>
      <c r="FS100" s="22"/>
      <c r="FT100" s="4"/>
      <c r="FU100" s="22"/>
      <c r="FV100" s="4"/>
    </row>
    <row r="101" spans="1:178" x14ac:dyDescent="0.25">
      <c r="A101" s="3">
        <f t="shared" si="12"/>
        <v>32526</v>
      </c>
      <c r="B101" s="2">
        <f t="shared" si="17"/>
        <v>21504</v>
      </c>
      <c r="C101" s="97">
        <f t="shared" si="14"/>
        <v>6.0290169546055204E-3</v>
      </c>
      <c r="D101" s="97">
        <f t="shared" si="16"/>
        <v>6.2093642207892282E-3</v>
      </c>
      <c r="E101" s="94">
        <v>1442</v>
      </c>
      <c r="F101" s="69" t="s">
        <v>63</v>
      </c>
      <c r="G101" s="13" t="s">
        <v>44</v>
      </c>
      <c r="H101" s="69"/>
      <c r="I101" s="22"/>
      <c r="J101" s="4"/>
      <c r="K101" s="3">
        <v>3820</v>
      </c>
      <c r="L101" s="4"/>
      <c r="M101" s="22"/>
      <c r="N101" s="4"/>
      <c r="O101" s="22">
        <v>1025</v>
      </c>
      <c r="P101" s="4"/>
      <c r="Q101" s="22"/>
      <c r="R101" s="4"/>
      <c r="S101" s="22"/>
      <c r="T101" s="4"/>
      <c r="U101" s="3"/>
      <c r="V101" s="4"/>
      <c r="W101" s="14">
        <v>0</v>
      </c>
      <c r="X101" s="4"/>
      <c r="Y101" s="3">
        <v>308</v>
      </c>
      <c r="Z101" s="4"/>
      <c r="AA101" s="3">
        <v>525</v>
      </c>
      <c r="AB101" s="4"/>
      <c r="AC101" s="3"/>
      <c r="AD101" s="4"/>
      <c r="AE101" s="3"/>
      <c r="AF101" s="22"/>
      <c r="AG101" s="3">
        <v>5344</v>
      </c>
      <c r="AH101" s="4"/>
      <c r="AI101" s="3"/>
      <c r="AJ101" s="4"/>
      <c r="AK101" s="3"/>
      <c r="AL101" s="4"/>
      <c r="AM101" s="3"/>
      <c r="AN101" s="4"/>
      <c r="AO101" s="3"/>
      <c r="AP101" s="4"/>
      <c r="AQ101" s="3"/>
      <c r="AR101" s="4"/>
      <c r="AS101" s="3">
        <v>2022</v>
      </c>
      <c r="AT101" s="55"/>
      <c r="AU101" s="3"/>
      <c r="AV101" s="4"/>
      <c r="AW101" s="3"/>
      <c r="AX101" s="4"/>
      <c r="AY101" s="3">
        <v>6618</v>
      </c>
      <c r="AZ101" s="4"/>
      <c r="BA101" s="3"/>
      <c r="BB101" s="4"/>
      <c r="BC101" s="3"/>
      <c r="BD101" s="4"/>
      <c r="BE101" s="3"/>
      <c r="BF101" s="4"/>
      <c r="BG101" s="3"/>
      <c r="BH101" s="4"/>
      <c r="BI101" s="3"/>
      <c r="BJ101" s="4"/>
      <c r="BK101" s="3">
        <v>1711</v>
      </c>
      <c r="BL101" s="4"/>
      <c r="BM101" s="3"/>
      <c r="BN101" s="4"/>
      <c r="BO101" s="3"/>
      <c r="BP101" s="4"/>
      <c r="BQ101" s="3"/>
      <c r="BR101" s="4"/>
      <c r="BS101" s="3"/>
      <c r="BT101" s="4"/>
      <c r="BU101" s="3"/>
      <c r="BV101" s="4"/>
      <c r="BW101" s="3"/>
      <c r="BX101" s="4"/>
      <c r="BY101" s="3"/>
      <c r="BZ101" s="4"/>
      <c r="CA101" s="22"/>
      <c r="CB101" s="4"/>
      <c r="CC101" s="22"/>
      <c r="CD101" s="4"/>
      <c r="CE101" s="22"/>
      <c r="CF101" s="4"/>
      <c r="CG101" s="3">
        <v>525</v>
      </c>
      <c r="CH101" s="4"/>
      <c r="CI101" s="3">
        <v>436</v>
      </c>
      <c r="CJ101" s="4"/>
      <c r="CK101" s="22"/>
      <c r="CL101" s="4"/>
      <c r="CM101" s="3">
        <v>595</v>
      </c>
      <c r="CN101" s="4"/>
      <c r="CO101" s="22"/>
      <c r="CP101" s="4"/>
      <c r="CQ101" s="22"/>
      <c r="CR101" s="4"/>
      <c r="CS101" s="22"/>
      <c r="CT101" s="4"/>
      <c r="CU101" s="22"/>
      <c r="CV101" s="4"/>
      <c r="CW101" s="22"/>
      <c r="CX101" s="4"/>
      <c r="CY101" s="22"/>
      <c r="CZ101" s="4"/>
      <c r="DA101" s="22"/>
      <c r="DB101" s="4"/>
      <c r="DC101" s="22"/>
      <c r="DD101" s="4"/>
      <c r="DE101" s="22"/>
      <c r="DF101" s="4"/>
      <c r="DG101" s="22"/>
      <c r="DH101" s="4"/>
      <c r="DI101" s="22"/>
      <c r="DJ101" s="4"/>
      <c r="DK101" s="22"/>
      <c r="DL101" s="4"/>
      <c r="DM101" s="3"/>
      <c r="DN101" s="4"/>
      <c r="DO101" s="3"/>
      <c r="DP101" s="4"/>
      <c r="DQ101" s="3"/>
      <c r="DR101" s="4"/>
      <c r="DS101" s="3"/>
      <c r="DT101" s="4"/>
      <c r="DU101" s="3"/>
      <c r="DV101" s="4"/>
      <c r="DW101" s="3"/>
      <c r="DX101" s="4"/>
      <c r="DY101" s="3"/>
      <c r="DZ101" s="4"/>
      <c r="EA101" s="22"/>
      <c r="EB101" s="4"/>
      <c r="EC101" s="22">
        <v>2748</v>
      </c>
      <c r="ED101" s="4"/>
      <c r="EE101" s="22"/>
      <c r="EF101" s="4"/>
      <c r="EG101" s="22"/>
      <c r="EH101" s="4"/>
      <c r="EI101" s="22">
        <v>2748</v>
      </c>
      <c r="EJ101" s="4"/>
      <c r="EK101" s="22"/>
      <c r="EL101" s="4"/>
      <c r="EM101" s="3"/>
      <c r="EN101" s="4"/>
      <c r="EO101" s="3"/>
      <c r="EP101" s="4"/>
      <c r="EQ101" s="3"/>
      <c r="ER101" s="4"/>
      <c r="ES101" s="22"/>
      <c r="ET101" s="4"/>
      <c r="EU101" s="22"/>
      <c r="EV101" s="4"/>
      <c r="EW101" s="22"/>
      <c r="EX101" s="4"/>
      <c r="EY101" s="22"/>
      <c r="EZ101" s="4"/>
      <c r="FA101" s="22"/>
      <c r="FB101" s="4"/>
      <c r="FC101" s="22">
        <v>971</v>
      </c>
      <c r="FD101" s="4"/>
      <c r="FE101" s="22"/>
      <c r="FF101" s="4"/>
      <c r="FG101" s="22">
        <v>1763</v>
      </c>
      <c r="FH101" s="4"/>
      <c r="FI101" s="22">
        <v>1367</v>
      </c>
      <c r="FJ101" s="4"/>
      <c r="FK101" s="22"/>
      <c r="FL101" s="4"/>
      <c r="FM101" s="22"/>
      <c r="FN101" s="4"/>
      <c r="FO101" s="22"/>
      <c r="FP101" s="4"/>
      <c r="FQ101" s="22"/>
      <c r="FR101" s="4"/>
      <c r="FS101" s="22"/>
      <c r="FT101" s="4"/>
      <c r="FU101" s="22"/>
      <c r="FV101" s="4"/>
    </row>
    <row r="102" spans="1:178" x14ac:dyDescent="0.25">
      <c r="A102" s="3">
        <f t="shared" si="12"/>
        <v>30243.519999999997</v>
      </c>
      <c r="B102" s="2">
        <f t="shared" si="17"/>
        <v>30243.519999999997</v>
      </c>
      <c r="C102" s="97">
        <f t="shared" si="14"/>
        <v>5.6059366306017069E-3</v>
      </c>
      <c r="D102" s="97">
        <f t="shared" si="16"/>
        <v>8.7329348492709916E-3</v>
      </c>
      <c r="E102" s="94">
        <v>1422</v>
      </c>
      <c r="F102" s="78" t="s">
        <v>63</v>
      </c>
      <c r="G102" s="36" t="s">
        <v>142</v>
      </c>
      <c r="H102" s="69"/>
      <c r="I102" s="22"/>
      <c r="J102" s="4"/>
      <c r="K102" s="3"/>
      <c r="L102" s="4"/>
      <c r="M102" s="22"/>
      <c r="N102" s="4"/>
      <c r="O102" s="22"/>
      <c r="P102" s="4"/>
      <c r="Q102" s="22"/>
      <c r="R102" s="4"/>
      <c r="S102" s="22"/>
      <c r="T102" s="4"/>
      <c r="U102" s="3"/>
      <c r="V102" s="4"/>
      <c r="W102" s="14"/>
      <c r="X102" s="4"/>
      <c r="Y102" s="3"/>
      <c r="Z102" s="4"/>
      <c r="AA102" s="3"/>
      <c r="AB102" s="4"/>
      <c r="AC102" s="3"/>
      <c r="AD102" s="4"/>
      <c r="AE102" s="3"/>
      <c r="AF102" s="22"/>
      <c r="AG102" s="3"/>
      <c r="AH102" s="4"/>
      <c r="AI102" s="3"/>
      <c r="AJ102" s="4"/>
      <c r="AK102" s="3"/>
      <c r="AL102" s="4"/>
      <c r="AM102" s="3"/>
      <c r="AN102" s="4"/>
      <c r="AO102" s="3"/>
      <c r="AP102" s="4"/>
      <c r="AQ102" s="3"/>
      <c r="AR102" s="4"/>
      <c r="AS102" s="3"/>
      <c r="AT102" s="55"/>
      <c r="AU102" s="3"/>
      <c r="AV102" s="4"/>
      <c r="AW102" s="3"/>
      <c r="AX102" s="4"/>
      <c r="AY102" s="3"/>
      <c r="AZ102" s="4"/>
      <c r="BA102" s="3"/>
      <c r="BB102" s="4"/>
      <c r="BC102" s="3"/>
      <c r="BD102" s="4"/>
      <c r="BE102" s="3"/>
      <c r="BF102" s="4"/>
      <c r="BG102" s="3"/>
      <c r="BH102" s="4"/>
      <c r="BI102" s="3">
        <v>1900</v>
      </c>
      <c r="BJ102" s="4"/>
      <c r="BK102" s="3"/>
      <c r="BL102" s="4"/>
      <c r="BM102" s="3"/>
      <c r="BN102" s="4"/>
      <c r="BO102" s="3"/>
      <c r="BP102" s="4"/>
      <c r="BQ102" s="3"/>
      <c r="BR102" s="4"/>
      <c r="BS102" s="3"/>
      <c r="BT102" s="4"/>
      <c r="BU102" s="3"/>
      <c r="BV102" s="4"/>
      <c r="BW102" s="3"/>
      <c r="BX102" s="4"/>
      <c r="BY102" s="3"/>
      <c r="BZ102" s="4"/>
      <c r="CA102" s="22"/>
      <c r="CB102" s="4"/>
      <c r="CC102" s="22"/>
      <c r="CD102" s="4"/>
      <c r="CE102" s="22"/>
      <c r="CF102" s="4"/>
      <c r="CG102" s="3"/>
      <c r="CH102" s="4"/>
      <c r="CI102" s="3"/>
      <c r="CJ102" s="4"/>
      <c r="CK102" s="22"/>
      <c r="CL102" s="4"/>
      <c r="CM102" s="3"/>
      <c r="CN102" s="4"/>
      <c r="CO102" s="22">
        <v>15541.92</v>
      </c>
      <c r="CP102" s="4"/>
      <c r="CQ102" s="22"/>
      <c r="CR102" s="4"/>
      <c r="CS102" s="22"/>
      <c r="CT102" s="4"/>
      <c r="CU102" s="22">
        <v>7920</v>
      </c>
      <c r="CV102" s="4"/>
      <c r="CW102" s="22"/>
      <c r="CX102" s="4"/>
      <c r="CY102" s="22"/>
      <c r="CZ102" s="4"/>
      <c r="DA102" s="22"/>
      <c r="DB102" s="4"/>
      <c r="DC102" s="22"/>
      <c r="DD102" s="4"/>
      <c r="DE102" s="22"/>
      <c r="DF102" s="4"/>
      <c r="DG102" s="22"/>
      <c r="DH102" s="4"/>
      <c r="DI102" s="22"/>
      <c r="DJ102" s="4"/>
      <c r="DK102" s="22"/>
      <c r="DL102" s="4"/>
      <c r="DM102" s="3"/>
      <c r="DN102" s="4"/>
      <c r="DO102" s="3"/>
      <c r="DP102" s="4"/>
      <c r="DQ102" s="3"/>
      <c r="DR102" s="4"/>
      <c r="DS102" s="3"/>
      <c r="DT102" s="4"/>
      <c r="DU102" s="3"/>
      <c r="DV102" s="4"/>
      <c r="DW102" s="3"/>
      <c r="DX102" s="4"/>
      <c r="DY102" s="3"/>
      <c r="DZ102" s="4"/>
      <c r="EA102" s="22"/>
      <c r="EB102" s="4"/>
      <c r="EC102" s="22"/>
      <c r="ED102" s="4"/>
      <c r="EE102" s="22"/>
      <c r="EF102" s="4"/>
      <c r="EG102" s="22"/>
      <c r="EH102" s="4"/>
      <c r="EI102" s="22"/>
      <c r="EJ102" s="4"/>
      <c r="EK102" s="22"/>
      <c r="EL102" s="4"/>
      <c r="EM102" s="3"/>
      <c r="EN102" s="4"/>
      <c r="EO102" s="3"/>
      <c r="EP102" s="4"/>
      <c r="EQ102" s="3"/>
      <c r="ER102" s="4"/>
      <c r="ES102" s="22"/>
      <c r="ET102" s="4"/>
      <c r="EU102" s="22"/>
      <c r="EV102" s="4"/>
      <c r="EW102" s="22">
        <v>4881.6000000000004</v>
      </c>
      <c r="EX102" s="4"/>
      <c r="EY102" s="22"/>
      <c r="EZ102" s="4"/>
      <c r="FA102" s="22"/>
      <c r="FB102" s="4"/>
      <c r="FC102" s="22"/>
      <c r="FD102" s="4"/>
      <c r="FE102" s="22"/>
      <c r="FF102" s="4"/>
      <c r="FG102" s="22"/>
      <c r="FH102" s="4"/>
      <c r="FI102" s="22"/>
      <c r="FJ102" s="4"/>
      <c r="FK102" s="22"/>
      <c r="FL102" s="4"/>
      <c r="FM102" s="22"/>
      <c r="FN102" s="4"/>
      <c r="FO102" s="22"/>
      <c r="FP102" s="4"/>
      <c r="FQ102" s="22"/>
      <c r="FR102" s="4"/>
      <c r="FS102" s="22"/>
      <c r="FT102" s="4"/>
      <c r="FU102" s="22"/>
      <c r="FV102" s="4"/>
    </row>
    <row r="103" spans="1:178" x14ac:dyDescent="0.25">
      <c r="A103" s="3">
        <f t="shared" si="12"/>
        <v>3000</v>
      </c>
      <c r="B103" s="2">
        <f t="shared" si="17"/>
        <v>3000</v>
      </c>
      <c r="C103" s="97">
        <f t="shared" si="14"/>
        <v>5.5607977814107362E-4</v>
      </c>
      <c r="D103" s="97">
        <f t="shared" si="16"/>
        <v>8.6626174955206864E-4</v>
      </c>
      <c r="E103" s="94">
        <v>6495</v>
      </c>
      <c r="F103" s="69" t="s">
        <v>63</v>
      </c>
      <c r="G103" s="36" t="s">
        <v>137</v>
      </c>
      <c r="H103" s="69"/>
      <c r="I103" s="22"/>
      <c r="J103" s="4"/>
      <c r="K103" s="3"/>
      <c r="L103" s="4"/>
      <c r="M103" s="22"/>
      <c r="N103" s="4"/>
      <c r="O103" s="22"/>
      <c r="P103" s="4"/>
      <c r="Q103" s="22"/>
      <c r="R103" s="4"/>
      <c r="S103" s="22"/>
      <c r="T103" s="4"/>
      <c r="U103" s="3"/>
      <c r="V103" s="4"/>
      <c r="W103" s="14"/>
      <c r="X103" s="4"/>
      <c r="Y103" s="3"/>
      <c r="Z103" s="4"/>
      <c r="AA103" s="3"/>
      <c r="AB103" s="4"/>
      <c r="AC103" s="3"/>
      <c r="AD103" s="4"/>
      <c r="AE103" s="3"/>
      <c r="AF103" s="22"/>
      <c r="AG103" s="3"/>
      <c r="AH103" s="4"/>
      <c r="AI103" s="3"/>
      <c r="AJ103" s="4"/>
      <c r="AK103" s="3"/>
      <c r="AL103" s="4"/>
      <c r="AM103" s="3"/>
      <c r="AN103" s="4"/>
      <c r="AO103" s="3"/>
      <c r="AP103" s="4"/>
      <c r="AQ103" s="3"/>
      <c r="AR103" s="4"/>
      <c r="AS103" s="3"/>
      <c r="AT103" s="55"/>
      <c r="AU103" s="3"/>
      <c r="AV103" s="4"/>
      <c r="AW103" s="3"/>
      <c r="AX103" s="4"/>
      <c r="AY103" s="3"/>
      <c r="AZ103" s="4"/>
      <c r="BA103" s="3"/>
      <c r="BB103" s="4"/>
      <c r="BC103" s="3"/>
      <c r="BD103" s="4"/>
      <c r="BE103" s="3"/>
      <c r="BF103" s="4"/>
      <c r="BG103" s="3">
        <v>1500</v>
      </c>
      <c r="BH103" s="4"/>
      <c r="BI103" s="3"/>
      <c r="BJ103" s="4"/>
      <c r="BK103" s="3"/>
      <c r="BL103" s="4"/>
      <c r="BM103" s="3"/>
      <c r="BN103" s="4"/>
      <c r="BO103" s="3"/>
      <c r="BP103" s="4"/>
      <c r="BQ103" s="3"/>
      <c r="BR103" s="4"/>
      <c r="BS103" s="3"/>
      <c r="BT103" s="4"/>
      <c r="BU103" s="3"/>
      <c r="BV103" s="4"/>
      <c r="BW103" s="3"/>
      <c r="BX103" s="4"/>
      <c r="BY103" s="3"/>
      <c r="BZ103" s="4"/>
      <c r="CA103" s="22"/>
      <c r="CB103" s="4"/>
      <c r="CC103" s="22"/>
      <c r="CD103" s="4"/>
      <c r="CE103" s="22"/>
      <c r="CF103" s="4"/>
      <c r="CG103" s="3">
        <v>1500</v>
      </c>
      <c r="CH103" s="4"/>
      <c r="CI103" s="3"/>
      <c r="CJ103" s="4"/>
      <c r="CK103" s="22"/>
      <c r="CL103" s="4"/>
      <c r="CM103" s="3"/>
      <c r="CN103" s="4"/>
      <c r="CO103" s="22"/>
      <c r="CP103" s="4"/>
      <c r="CQ103" s="22"/>
      <c r="CR103" s="4"/>
      <c r="CS103" s="22"/>
      <c r="CT103" s="4"/>
      <c r="CU103" s="22"/>
      <c r="CV103" s="4"/>
      <c r="CW103" s="22"/>
      <c r="CX103" s="4"/>
      <c r="CY103" s="22"/>
      <c r="CZ103" s="4"/>
      <c r="DA103" s="22"/>
      <c r="DB103" s="4"/>
      <c r="DC103" s="22"/>
      <c r="DD103" s="4"/>
      <c r="DE103" s="22"/>
      <c r="DF103" s="4"/>
      <c r="DG103" s="22"/>
      <c r="DH103" s="4"/>
      <c r="DI103" s="22"/>
      <c r="DJ103" s="4"/>
      <c r="DK103" s="22"/>
      <c r="DL103" s="4"/>
      <c r="DM103" s="3"/>
      <c r="DN103" s="4"/>
      <c r="DO103" s="3"/>
      <c r="DP103" s="4"/>
      <c r="DQ103" s="3"/>
      <c r="DR103" s="4"/>
      <c r="DS103" s="3"/>
      <c r="DT103" s="4"/>
      <c r="DU103" s="3"/>
      <c r="DV103" s="4"/>
      <c r="DW103" s="3"/>
      <c r="DX103" s="4"/>
      <c r="DY103" s="3"/>
      <c r="DZ103" s="4"/>
      <c r="EA103" s="22"/>
      <c r="EB103" s="4"/>
      <c r="EC103" s="22"/>
      <c r="ED103" s="4"/>
      <c r="EE103" s="22"/>
      <c r="EF103" s="4"/>
      <c r="EG103" s="22"/>
      <c r="EH103" s="4"/>
      <c r="EI103" s="22"/>
      <c r="EJ103" s="4"/>
      <c r="EK103" s="22"/>
      <c r="EL103" s="4"/>
      <c r="EM103" s="3"/>
      <c r="EN103" s="4"/>
      <c r="EO103" s="3"/>
      <c r="EP103" s="4"/>
      <c r="EQ103" s="3"/>
      <c r="ER103" s="4"/>
      <c r="ES103" s="22"/>
      <c r="ET103" s="4"/>
      <c r="EU103" s="22"/>
      <c r="EV103" s="4"/>
      <c r="EW103" s="22"/>
      <c r="EX103" s="4"/>
      <c r="EY103" s="22"/>
      <c r="EZ103" s="4"/>
      <c r="FA103" s="22"/>
      <c r="FB103" s="4"/>
      <c r="FC103" s="22"/>
      <c r="FD103" s="4"/>
      <c r="FE103" s="22"/>
      <c r="FF103" s="4"/>
      <c r="FG103" s="22"/>
      <c r="FH103" s="4"/>
      <c r="FI103" s="22"/>
      <c r="FJ103" s="4"/>
      <c r="FK103" s="22"/>
      <c r="FL103" s="4"/>
      <c r="FM103" s="22"/>
      <c r="FN103" s="4"/>
      <c r="FO103" s="22"/>
      <c r="FP103" s="4"/>
      <c r="FQ103" s="22"/>
      <c r="FR103" s="4"/>
      <c r="FS103" s="22"/>
      <c r="FT103" s="4"/>
      <c r="FU103" s="22"/>
      <c r="FV103" s="4"/>
    </row>
    <row r="104" spans="1:178" x14ac:dyDescent="0.25">
      <c r="A104" s="3">
        <f t="shared" si="12"/>
        <v>4292.8099999999995</v>
      </c>
      <c r="B104" s="2">
        <f t="shared" si="17"/>
        <v>4200</v>
      </c>
      <c r="C104" s="97">
        <f t="shared" si="14"/>
        <v>7.9571494413392728E-4</v>
      </c>
      <c r="D104" s="97">
        <f t="shared" si="16"/>
        <v>1.212766449372896E-3</v>
      </c>
      <c r="E104" s="94">
        <v>6540</v>
      </c>
      <c r="F104" s="78" t="s">
        <v>63</v>
      </c>
      <c r="G104" s="36" t="s">
        <v>98</v>
      </c>
      <c r="H104" s="69"/>
      <c r="I104" s="22"/>
      <c r="J104" s="4"/>
      <c r="K104" s="3">
        <v>500</v>
      </c>
      <c r="L104" s="4"/>
      <c r="M104" s="22"/>
      <c r="N104" s="4"/>
      <c r="O104" s="22"/>
      <c r="P104" s="4"/>
      <c r="Q104" s="22"/>
      <c r="R104" s="4"/>
      <c r="S104" s="22"/>
      <c r="T104" s="4"/>
      <c r="U104" s="3"/>
      <c r="V104" s="4"/>
      <c r="W104" s="14"/>
      <c r="X104" s="4"/>
      <c r="Y104" s="3"/>
      <c r="Z104" s="4"/>
      <c r="AA104" s="3"/>
      <c r="AB104" s="4"/>
      <c r="AC104" s="3"/>
      <c r="AD104" s="4"/>
      <c r="AE104" s="3"/>
      <c r="AF104" s="22"/>
      <c r="AG104" s="3"/>
      <c r="AH104" s="4"/>
      <c r="AI104" s="3"/>
      <c r="AJ104" s="4"/>
      <c r="AK104" s="3"/>
      <c r="AL104" s="4"/>
      <c r="AM104" s="3"/>
      <c r="AN104" s="4"/>
      <c r="AO104" s="3"/>
      <c r="AP104" s="4"/>
      <c r="AQ104" s="3">
        <v>-407.19</v>
      </c>
      <c r="AR104" s="4"/>
      <c r="AS104" s="3"/>
      <c r="AT104" s="55"/>
      <c r="AU104" s="3"/>
      <c r="AV104" s="4"/>
      <c r="AW104" s="3"/>
      <c r="AX104" s="4"/>
      <c r="AY104" s="3"/>
      <c r="AZ104" s="4"/>
      <c r="BA104" s="3"/>
      <c r="BB104" s="4"/>
      <c r="BC104" s="3"/>
      <c r="BD104" s="4"/>
      <c r="BE104" s="3"/>
      <c r="BF104" s="4"/>
      <c r="BG104" s="3"/>
      <c r="BH104" s="4"/>
      <c r="BI104" s="3"/>
      <c r="BJ104" s="4"/>
      <c r="BK104" s="3"/>
      <c r="BL104" s="4"/>
      <c r="BM104" s="3"/>
      <c r="BN104" s="4"/>
      <c r="BO104" s="3"/>
      <c r="BP104" s="4"/>
      <c r="BQ104" s="3"/>
      <c r="BR104" s="4"/>
      <c r="BS104" s="3"/>
      <c r="BT104" s="4"/>
      <c r="BU104" s="3"/>
      <c r="BV104" s="4"/>
      <c r="BW104" s="3"/>
      <c r="BX104" s="4"/>
      <c r="BY104" s="3"/>
      <c r="BZ104" s="4"/>
      <c r="CA104" s="22"/>
      <c r="CB104" s="4"/>
      <c r="CC104" s="22"/>
      <c r="CD104" s="4"/>
      <c r="CE104" s="22"/>
      <c r="CF104" s="4"/>
      <c r="CG104" s="3"/>
      <c r="CH104" s="4"/>
      <c r="CI104" s="3"/>
      <c r="CJ104" s="4"/>
      <c r="CK104" s="22"/>
      <c r="CL104" s="4"/>
      <c r="CM104" s="3"/>
      <c r="CN104" s="4"/>
      <c r="CO104" s="22">
        <v>3200</v>
      </c>
      <c r="CP104" s="4"/>
      <c r="CQ104" s="22"/>
      <c r="CR104" s="4"/>
      <c r="CS104" s="22"/>
      <c r="CT104" s="4"/>
      <c r="CU104" s="22"/>
      <c r="CV104" s="4"/>
      <c r="CW104" s="22"/>
      <c r="CX104" s="4"/>
      <c r="CY104" s="22"/>
      <c r="CZ104" s="4"/>
      <c r="DA104" s="22"/>
      <c r="DB104" s="4"/>
      <c r="DC104" s="22"/>
      <c r="DD104" s="4"/>
      <c r="DE104" s="22"/>
      <c r="DF104" s="4"/>
      <c r="DG104" s="22"/>
      <c r="DH104" s="4"/>
      <c r="DI104" s="22"/>
      <c r="DJ104" s="4"/>
      <c r="DK104" s="22"/>
      <c r="DL104" s="4"/>
      <c r="DM104" s="3">
        <v>1000</v>
      </c>
      <c r="DN104" s="4"/>
      <c r="DO104" s="3"/>
      <c r="DP104" s="4"/>
      <c r="DQ104" s="3"/>
      <c r="DR104" s="4"/>
      <c r="DS104" s="3"/>
      <c r="DT104" s="4"/>
      <c r="DU104" s="3"/>
      <c r="DV104" s="4"/>
      <c r="DW104" s="3"/>
      <c r="DX104" s="4"/>
      <c r="DY104" s="3"/>
      <c r="DZ104" s="4"/>
      <c r="EA104" s="22"/>
      <c r="EB104" s="4"/>
      <c r="EC104" s="22"/>
      <c r="ED104" s="4"/>
      <c r="EE104" s="22"/>
      <c r="EF104" s="4"/>
      <c r="EG104" s="22"/>
      <c r="EH104" s="4"/>
      <c r="EI104" s="22"/>
      <c r="EJ104" s="4"/>
      <c r="EK104" s="22"/>
      <c r="EL104" s="4"/>
      <c r="EM104" s="3"/>
      <c r="EN104" s="4"/>
      <c r="EO104" s="3"/>
      <c r="EP104" s="4"/>
      <c r="EQ104" s="3"/>
      <c r="ER104" s="4"/>
      <c r="ES104" s="22"/>
      <c r="ET104" s="4"/>
      <c r="EU104" s="22"/>
      <c r="EV104" s="4"/>
      <c r="EW104" s="22"/>
      <c r="EX104" s="4"/>
      <c r="EY104" s="22"/>
      <c r="EZ104" s="4"/>
      <c r="FA104" s="22"/>
      <c r="FB104" s="4"/>
      <c r="FC104" s="22"/>
      <c r="FD104" s="4"/>
      <c r="FE104" s="22"/>
      <c r="FF104" s="4"/>
      <c r="FG104" s="22"/>
      <c r="FH104" s="4"/>
      <c r="FI104" s="22"/>
      <c r="FJ104" s="4"/>
      <c r="FK104" s="22"/>
      <c r="FL104" s="4"/>
      <c r="FM104" s="22"/>
      <c r="FN104" s="4"/>
      <c r="FO104" s="22"/>
      <c r="FP104" s="4"/>
      <c r="FQ104" s="22"/>
      <c r="FR104" s="4"/>
      <c r="FS104" s="22"/>
      <c r="FT104" s="4"/>
      <c r="FU104" s="22"/>
      <c r="FV104" s="4"/>
    </row>
    <row r="105" spans="1:178" x14ac:dyDescent="0.25">
      <c r="A105" s="3">
        <f t="shared" si="12"/>
        <v>17234.88</v>
      </c>
      <c r="B105" s="2">
        <f t="shared" si="17"/>
        <v>14360.88</v>
      </c>
      <c r="C105" s="97">
        <f t="shared" si="14"/>
        <v>3.1946560822293424E-3</v>
      </c>
      <c r="D105" s="97">
        <f t="shared" si="16"/>
        <v>4.1467603446357698E-3</v>
      </c>
      <c r="E105" s="94">
        <v>6480</v>
      </c>
      <c r="F105" s="78" t="s">
        <v>63</v>
      </c>
      <c r="G105" s="36" t="s">
        <v>79</v>
      </c>
      <c r="H105" s="69"/>
      <c r="I105" s="22"/>
      <c r="J105" s="4"/>
      <c r="K105" s="3"/>
      <c r="L105" s="4"/>
      <c r="M105" s="22"/>
      <c r="N105" s="4"/>
      <c r="O105" s="22">
        <v>2874</v>
      </c>
      <c r="P105" s="4"/>
      <c r="Q105" s="22"/>
      <c r="R105" s="4"/>
      <c r="S105" s="22"/>
      <c r="T105" s="4"/>
      <c r="U105" s="3"/>
      <c r="V105" s="4"/>
      <c r="W105" s="14"/>
      <c r="X105" s="4"/>
      <c r="Y105" s="3"/>
      <c r="Z105" s="4"/>
      <c r="AA105" s="3">
        <v>0</v>
      </c>
      <c r="AB105" s="4"/>
      <c r="AC105" s="3"/>
      <c r="AD105" s="4"/>
      <c r="AE105" s="3"/>
      <c r="AF105" s="22"/>
      <c r="AG105" s="3"/>
      <c r="AH105" s="4"/>
      <c r="AI105" s="3"/>
      <c r="AJ105" s="4"/>
      <c r="AK105" s="3"/>
      <c r="AL105" s="4"/>
      <c r="AM105" s="3"/>
      <c r="AN105" s="4"/>
      <c r="AO105" s="3"/>
      <c r="AP105" s="4"/>
      <c r="AQ105" s="3"/>
      <c r="AR105" s="4"/>
      <c r="AS105" s="3">
        <v>695</v>
      </c>
      <c r="AT105" s="55"/>
      <c r="AU105" s="3"/>
      <c r="AV105" s="4"/>
      <c r="AW105" s="3"/>
      <c r="AX105" s="4"/>
      <c r="AY105" s="3"/>
      <c r="AZ105" s="4"/>
      <c r="BA105" s="3"/>
      <c r="BB105" s="4"/>
      <c r="BC105" s="3">
        <v>1667</v>
      </c>
      <c r="BD105" s="4"/>
      <c r="BE105" s="3">
        <v>-1667</v>
      </c>
      <c r="BF105" s="4"/>
      <c r="BG105" s="3"/>
      <c r="BH105" s="4"/>
      <c r="BI105" s="3"/>
      <c r="BJ105" s="4"/>
      <c r="BK105" s="3"/>
      <c r="BL105" s="4"/>
      <c r="BM105" s="3"/>
      <c r="BN105" s="4"/>
      <c r="BO105" s="3"/>
      <c r="BP105" s="4"/>
      <c r="BQ105" s="3">
        <v>756.64</v>
      </c>
      <c r="BR105" s="4"/>
      <c r="BS105" s="3"/>
      <c r="BT105" s="4"/>
      <c r="BU105" s="3"/>
      <c r="BV105" s="4"/>
      <c r="BW105" s="3"/>
      <c r="BX105" s="4"/>
      <c r="BY105" s="3">
        <v>379.04</v>
      </c>
      <c r="BZ105" s="4"/>
      <c r="CA105" s="22"/>
      <c r="CB105" s="4"/>
      <c r="CC105" s="22"/>
      <c r="CD105" s="4"/>
      <c r="CE105" s="22"/>
      <c r="CF105" s="4"/>
      <c r="CG105" s="3">
        <v>323.20999999999998</v>
      </c>
      <c r="CH105" s="4"/>
      <c r="CI105" s="3">
        <v>1795.2</v>
      </c>
      <c r="CJ105" s="4"/>
      <c r="CK105" s="22"/>
      <c r="CL105" s="4"/>
      <c r="CM105" s="3"/>
      <c r="CN105" s="4"/>
      <c r="CO105" s="22"/>
      <c r="CP105" s="4"/>
      <c r="CQ105" s="22"/>
      <c r="CR105" s="4"/>
      <c r="CS105" s="22"/>
      <c r="CT105" s="4"/>
      <c r="CU105" s="22"/>
      <c r="CV105" s="4"/>
      <c r="CW105" s="22"/>
      <c r="CX105" s="4"/>
      <c r="CY105" s="22"/>
      <c r="CZ105" s="4"/>
      <c r="DA105" s="22"/>
      <c r="DB105" s="4"/>
      <c r="DC105" s="22"/>
      <c r="DD105" s="4"/>
      <c r="DE105" s="22"/>
      <c r="DF105" s="4"/>
      <c r="DG105" s="22"/>
      <c r="DH105" s="4"/>
      <c r="DI105" s="22"/>
      <c r="DJ105" s="4"/>
      <c r="DK105" s="22"/>
      <c r="DL105" s="4"/>
      <c r="DM105" s="3">
        <v>666.65</v>
      </c>
      <c r="DN105" s="4"/>
      <c r="DO105" s="3">
        <v>-666.65</v>
      </c>
      <c r="DP105" s="4"/>
      <c r="DQ105" s="3"/>
      <c r="DR105" s="4"/>
      <c r="DS105" s="3"/>
      <c r="DT105" s="4"/>
      <c r="DU105" s="3"/>
      <c r="DV105" s="4"/>
      <c r="DW105" s="3"/>
      <c r="DX105" s="4"/>
      <c r="DY105" s="3"/>
      <c r="DZ105" s="4"/>
      <c r="EA105" s="22"/>
      <c r="EB105" s="4"/>
      <c r="EC105" s="22">
        <v>1733.36</v>
      </c>
      <c r="ED105" s="4"/>
      <c r="EE105" s="22"/>
      <c r="EF105" s="4"/>
      <c r="EG105" s="22"/>
      <c r="EH105" s="4"/>
      <c r="EI105" s="22">
        <v>1733.36</v>
      </c>
      <c r="EJ105" s="4"/>
      <c r="EK105" s="22"/>
      <c r="EL105" s="4"/>
      <c r="EM105" s="3"/>
      <c r="EN105" s="4"/>
      <c r="EO105" s="3"/>
      <c r="EP105" s="4"/>
      <c r="EQ105" s="3"/>
      <c r="ER105" s="4"/>
      <c r="ES105" s="22"/>
      <c r="ET105" s="4"/>
      <c r="EU105" s="22">
        <v>157.97999999999999</v>
      </c>
      <c r="EV105" s="4"/>
      <c r="EW105" s="22"/>
      <c r="EX105" s="4"/>
      <c r="EY105" s="22">
        <v>267.88</v>
      </c>
      <c r="EZ105" s="4"/>
      <c r="FA105" s="22"/>
      <c r="FB105" s="4"/>
      <c r="FC105" s="22">
        <v>4006.9</v>
      </c>
      <c r="FD105" s="4"/>
      <c r="FE105" s="22">
        <v>2440.4299999999998</v>
      </c>
      <c r="FF105" s="4"/>
      <c r="FG105" s="22">
        <v>71.88</v>
      </c>
      <c r="FH105" s="4"/>
      <c r="FI105" s="22"/>
      <c r="FJ105" s="4"/>
      <c r="FK105" s="22"/>
      <c r="FL105" s="4"/>
      <c r="FM105" s="22"/>
      <c r="FN105" s="4"/>
      <c r="FO105" s="22"/>
      <c r="FP105" s="4"/>
      <c r="FQ105" s="22"/>
      <c r="FR105" s="4"/>
      <c r="FS105" s="22"/>
      <c r="FT105" s="4"/>
      <c r="FU105" s="22"/>
      <c r="FV105" s="4"/>
    </row>
    <row r="106" spans="1:178" x14ac:dyDescent="0.25">
      <c r="A106" s="3">
        <f t="shared" si="12"/>
        <v>2095</v>
      </c>
      <c r="B106" s="2">
        <f t="shared" si="17"/>
        <v>0</v>
      </c>
      <c r="C106" s="97">
        <f t="shared" si="14"/>
        <v>3.8832904506851638E-4</v>
      </c>
      <c r="D106" s="97">
        <f t="shared" si="16"/>
        <v>0</v>
      </c>
      <c r="E106" s="94"/>
      <c r="F106" s="78"/>
      <c r="G106" s="36" t="s">
        <v>101</v>
      </c>
      <c r="H106" s="69"/>
      <c r="I106" s="22">
        <v>2095</v>
      </c>
      <c r="J106" s="4"/>
      <c r="K106" s="3"/>
      <c r="L106" s="4"/>
      <c r="M106" s="22"/>
      <c r="N106" s="4"/>
      <c r="O106" s="22"/>
      <c r="P106" s="4"/>
      <c r="Q106" s="22"/>
      <c r="R106" s="4"/>
      <c r="S106" s="22"/>
      <c r="T106" s="4"/>
      <c r="U106" s="3"/>
      <c r="V106" s="4"/>
      <c r="W106" s="14"/>
      <c r="X106" s="4"/>
      <c r="Y106" s="3"/>
      <c r="Z106" s="4"/>
      <c r="AA106" s="3"/>
      <c r="AB106" s="4"/>
      <c r="AC106" s="3"/>
      <c r="AD106" s="4"/>
      <c r="AE106" s="3"/>
      <c r="AF106" s="22"/>
      <c r="AG106" s="3"/>
      <c r="AH106" s="4"/>
      <c r="AI106" s="3"/>
      <c r="AJ106" s="4"/>
      <c r="AK106" s="3"/>
      <c r="AL106" s="4"/>
      <c r="AM106" s="3"/>
      <c r="AN106" s="4"/>
      <c r="AO106" s="3"/>
      <c r="AP106" s="4"/>
      <c r="AQ106" s="3"/>
      <c r="AR106" s="4"/>
      <c r="AS106" s="3"/>
      <c r="AT106" s="55"/>
      <c r="AU106" s="3"/>
      <c r="AV106" s="4"/>
      <c r="AW106" s="3"/>
      <c r="AX106" s="4"/>
      <c r="AY106" s="3"/>
      <c r="AZ106" s="4"/>
      <c r="BA106" s="3"/>
      <c r="BB106" s="4"/>
      <c r="BC106" s="3"/>
      <c r="BD106" s="4"/>
      <c r="BE106" s="3"/>
      <c r="BF106" s="4"/>
      <c r="BG106" s="3"/>
      <c r="BH106" s="4"/>
      <c r="BI106" s="3"/>
      <c r="BJ106" s="4"/>
      <c r="BK106" s="3"/>
      <c r="BL106" s="4"/>
      <c r="BM106" s="3"/>
      <c r="BN106" s="4"/>
      <c r="BO106" s="3"/>
      <c r="BP106" s="4"/>
      <c r="BQ106" s="3"/>
      <c r="BR106" s="4"/>
      <c r="BS106" s="3"/>
      <c r="BT106" s="4"/>
      <c r="BU106" s="3"/>
      <c r="BV106" s="4"/>
      <c r="BW106" s="3"/>
      <c r="BX106" s="4"/>
      <c r="BY106" s="3"/>
      <c r="BZ106" s="4"/>
      <c r="CA106" s="22"/>
      <c r="CB106" s="4"/>
      <c r="CC106" s="22"/>
      <c r="CD106" s="4"/>
      <c r="CE106" s="22"/>
      <c r="CF106" s="4"/>
      <c r="CG106" s="3"/>
      <c r="CH106" s="4"/>
      <c r="CI106" s="3"/>
      <c r="CJ106" s="4"/>
      <c r="CK106" s="22"/>
      <c r="CL106" s="4"/>
      <c r="CM106" s="3"/>
      <c r="CN106" s="4"/>
      <c r="CO106" s="22"/>
      <c r="CP106" s="4"/>
      <c r="CQ106" s="22"/>
      <c r="CR106" s="4"/>
      <c r="CS106" s="22"/>
      <c r="CT106" s="4"/>
      <c r="CU106" s="22"/>
      <c r="CV106" s="4"/>
      <c r="CW106" s="22"/>
      <c r="CX106" s="4"/>
      <c r="CY106" s="22"/>
      <c r="CZ106" s="4"/>
      <c r="DA106" s="22"/>
      <c r="DB106" s="4"/>
      <c r="DC106" s="22"/>
      <c r="DD106" s="4"/>
      <c r="DE106" s="22"/>
      <c r="DF106" s="4"/>
      <c r="DG106" s="22"/>
      <c r="DH106" s="4"/>
      <c r="DI106" s="22"/>
      <c r="DJ106" s="4"/>
      <c r="DK106" s="22"/>
      <c r="DL106" s="4"/>
      <c r="DM106" s="3"/>
      <c r="DN106" s="4"/>
      <c r="DO106" s="3"/>
      <c r="DP106" s="4"/>
      <c r="DQ106" s="3"/>
      <c r="DR106" s="4"/>
      <c r="DS106" s="3"/>
      <c r="DT106" s="4"/>
      <c r="DU106" s="3"/>
      <c r="DV106" s="4"/>
      <c r="DW106" s="3"/>
      <c r="DX106" s="4"/>
      <c r="DY106" s="3"/>
      <c r="DZ106" s="4"/>
      <c r="EA106" s="22"/>
      <c r="EB106" s="4"/>
      <c r="EC106" s="22"/>
      <c r="ED106" s="4"/>
      <c r="EE106" s="22"/>
      <c r="EF106" s="4"/>
      <c r="EG106" s="22"/>
      <c r="EH106" s="4"/>
      <c r="EI106" s="22"/>
      <c r="EJ106" s="4"/>
      <c r="EK106" s="22"/>
      <c r="EL106" s="4"/>
      <c r="EM106" s="3"/>
      <c r="EN106" s="4"/>
      <c r="EO106" s="3"/>
      <c r="EP106" s="4"/>
      <c r="EQ106" s="3"/>
      <c r="ER106" s="4"/>
      <c r="ES106" s="22"/>
      <c r="ET106" s="4"/>
      <c r="EU106" s="22"/>
      <c r="EV106" s="4"/>
      <c r="EW106" s="22"/>
      <c r="EX106" s="4"/>
      <c r="EY106" s="22"/>
      <c r="EZ106" s="4"/>
      <c r="FA106" s="22"/>
      <c r="FB106" s="4"/>
      <c r="FC106" s="22"/>
      <c r="FD106" s="4"/>
      <c r="FE106" s="22"/>
      <c r="FF106" s="4"/>
      <c r="FG106" s="22"/>
      <c r="FH106" s="4"/>
      <c r="FI106" s="22"/>
      <c r="FJ106" s="4"/>
      <c r="FK106" s="22"/>
      <c r="FL106" s="4"/>
      <c r="FM106" s="22"/>
      <c r="FN106" s="4"/>
      <c r="FO106" s="22"/>
      <c r="FP106" s="4"/>
      <c r="FQ106" s="22"/>
      <c r="FR106" s="4"/>
      <c r="FS106" s="22"/>
      <c r="FT106" s="4"/>
      <c r="FU106" s="22"/>
      <c r="FV106" s="4"/>
    </row>
    <row r="107" spans="1:178" x14ac:dyDescent="0.25">
      <c r="A107" s="3">
        <f t="shared" si="12"/>
        <v>1241.3699999999999</v>
      </c>
      <c r="B107" s="2">
        <f t="shared" si="17"/>
        <v>0</v>
      </c>
      <c r="C107" s="97">
        <f t="shared" si="14"/>
        <v>2.3010025139699484E-4</v>
      </c>
      <c r="D107" s="97">
        <f t="shared" si="16"/>
        <v>0</v>
      </c>
      <c r="E107" s="94"/>
      <c r="F107" s="78"/>
      <c r="G107" s="36" t="s">
        <v>102</v>
      </c>
      <c r="H107" s="69"/>
      <c r="I107" s="22">
        <v>1241.3699999999999</v>
      </c>
      <c r="J107" s="4"/>
      <c r="K107" s="3"/>
      <c r="L107" s="4"/>
      <c r="M107" s="22"/>
      <c r="N107" s="4"/>
      <c r="O107" s="22"/>
      <c r="P107" s="4"/>
      <c r="Q107" s="22"/>
      <c r="R107" s="4"/>
      <c r="S107" s="22"/>
      <c r="T107" s="4"/>
      <c r="U107" s="3"/>
      <c r="V107" s="4"/>
      <c r="W107" s="14"/>
      <c r="X107" s="4"/>
      <c r="Y107" s="3"/>
      <c r="Z107" s="4"/>
      <c r="AA107" s="3"/>
      <c r="AB107" s="4"/>
      <c r="AC107" s="3"/>
      <c r="AD107" s="4"/>
      <c r="AE107" s="3"/>
      <c r="AF107" s="22"/>
      <c r="AG107" s="3"/>
      <c r="AH107" s="4"/>
      <c r="AI107" s="3"/>
      <c r="AJ107" s="4"/>
      <c r="AK107" s="3"/>
      <c r="AL107" s="4"/>
      <c r="AM107" s="3"/>
      <c r="AN107" s="4"/>
      <c r="AO107" s="3"/>
      <c r="AP107" s="4"/>
      <c r="AQ107" s="3"/>
      <c r="AR107" s="4"/>
      <c r="AS107" s="3"/>
      <c r="AT107" s="55"/>
      <c r="AU107" s="3"/>
      <c r="AV107" s="4"/>
      <c r="AW107" s="3"/>
      <c r="AX107" s="4"/>
      <c r="AY107" s="3"/>
      <c r="AZ107" s="4"/>
      <c r="BA107" s="3"/>
      <c r="BB107" s="4"/>
      <c r="BC107" s="3"/>
      <c r="BD107" s="4"/>
      <c r="BE107" s="3"/>
      <c r="BF107" s="4"/>
      <c r="BG107" s="3"/>
      <c r="BH107" s="4"/>
      <c r="BI107" s="3"/>
      <c r="BJ107" s="4"/>
      <c r="BK107" s="3"/>
      <c r="BL107" s="4"/>
      <c r="BM107" s="3"/>
      <c r="BN107" s="4"/>
      <c r="BO107" s="3"/>
      <c r="BP107" s="4"/>
      <c r="BQ107" s="3"/>
      <c r="BR107" s="4"/>
      <c r="BS107" s="3"/>
      <c r="BT107" s="4"/>
      <c r="BU107" s="3"/>
      <c r="BV107" s="4"/>
      <c r="BW107" s="3"/>
      <c r="BX107" s="4"/>
      <c r="BY107" s="3"/>
      <c r="BZ107" s="4"/>
      <c r="CA107" s="22"/>
      <c r="CB107" s="4"/>
      <c r="CC107" s="22"/>
      <c r="CD107" s="4"/>
      <c r="CE107" s="22"/>
      <c r="CF107" s="4"/>
      <c r="CG107" s="3"/>
      <c r="CH107" s="4"/>
      <c r="CI107" s="3"/>
      <c r="CJ107" s="4"/>
      <c r="CK107" s="22"/>
      <c r="CL107" s="4"/>
      <c r="CM107" s="3"/>
      <c r="CN107" s="4"/>
      <c r="CO107" s="22"/>
      <c r="CP107" s="4"/>
      <c r="CQ107" s="22"/>
      <c r="CR107" s="4"/>
      <c r="CS107" s="22"/>
      <c r="CT107" s="4"/>
      <c r="CU107" s="22"/>
      <c r="CV107" s="4"/>
      <c r="CW107" s="22"/>
      <c r="CX107" s="4"/>
      <c r="CY107" s="22"/>
      <c r="CZ107" s="4"/>
      <c r="DA107" s="22"/>
      <c r="DB107" s="4"/>
      <c r="DC107" s="22"/>
      <c r="DD107" s="4"/>
      <c r="DE107" s="22"/>
      <c r="DF107" s="4"/>
      <c r="DG107" s="22"/>
      <c r="DH107" s="4"/>
      <c r="DI107" s="22"/>
      <c r="DJ107" s="4"/>
      <c r="DK107" s="22"/>
      <c r="DL107" s="4"/>
      <c r="DM107" s="3"/>
      <c r="DN107" s="4"/>
      <c r="DO107" s="3"/>
      <c r="DP107" s="4"/>
      <c r="DQ107" s="3"/>
      <c r="DR107" s="4"/>
      <c r="DS107" s="3"/>
      <c r="DT107" s="4"/>
      <c r="DU107" s="3"/>
      <c r="DV107" s="4"/>
      <c r="DW107" s="3"/>
      <c r="DX107" s="4"/>
      <c r="DY107" s="3"/>
      <c r="DZ107" s="4"/>
      <c r="EA107" s="22"/>
      <c r="EB107" s="4"/>
      <c r="EC107" s="22"/>
      <c r="ED107" s="4"/>
      <c r="EE107" s="22"/>
      <c r="EF107" s="4"/>
      <c r="EG107" s="22"/>
      <c r="EH107" s="4"/>
      <c r="EI107" s="22"/>
      <c r="EJ107" s="4"/>
      <c r="EK107" s="22"/>
      <c r="EL107" s="4"/>
      <c r="EM107" s="3"/>
      <c r="EN107" s="4"/>
      <c r="EO107" s="3"/>
      <c r="EP107" s="4"/>
      <c r="EQ107" s="3"/>
      <c r="ER107" s="4"/>
      <c r="ES107" s="22"/>
      <c r="ET107" s="4"/>
      <c r="EU107" s="22"/>
      <c r="EV107" s="4"/>
      <c r="EW107" s="22"/>
      <c r="EX107" s="4"/>
      <c r="EY107" s="22"/>
      <c r="EZ107" s="4"/>
      <c r="FA107" s="22"/>
      <c r="FB107" s="4"/>
      <c r="FC107" s="22"/>
      <c r="FD107" s="4"/>
      <c r="FE107" s="22"/>
      <c r="FF107" s="4"/>
      <c r="FG107" s="22"/>
      <c r="FH107" s="4"/>
      <c r="FI107" s="22"/>
      <c r="FJ107" s="4"/>
      <c r="FK107" s="22"/>
      <c r="FL107" s="4"/>
      <c r="FM107" s="22"/>
      <c r="FN107" s="4"/>
      <c r="FO107" s="22"/>
      <c r="FP107" s="4"/>
      <c r="FQ107" s="22"/>
      <c r="FR107" s="4"/>
      <c r="FS107" s="22"/>
      <c r="FT107" s="4"/>
      <c r="FU107" s="22"/>
      <c r="FV107" s="4"/>
    </row>
    <row r="108" spans="1:178" x14ac:dyDescent="0.25">
      <c r="A108" s="3">
        <f t="shared" si="12"/>
        <v>27099.99</v>
      </c>
      <c r="B108" s="2">
        <f t="shared" si="17"/>
        <v>24012.29</v>
      </c>
      <c r="C108" s="97">
        <f t="shared" si="14"/>
        <v>5.0232521422751046E-3</v>
      </c>
      <c r="D108" s="97">
        <f t="shared" si="16"/>
        <v>6.9336427820505479E-3</v>
      </c>
      <c r="E108" s="94">
        <v>6542</v>
      </c>
      <c r="F108" s="78" t="s">
        <v>63</v>
      </c>
      <c r="G108" s="36" t="s">
        <v>106</v>
      </c>
      <c r="H108" s="69"/>
      <c r="I108" s="22"/>
      <c r="J108" s="4"/>
      <c r="K108" s="3"/>
      <c r="L108" s="4"/>
      <c r="M108" s="22"/>
      <c r="N108" s="4"/>
      <c r="O108" s="22"/>
      <c r="P108" s="4"/>
      <c r="Q108" s="22"/>
      <c r="R108" s="4"/>
      <c r="S108" s="22"/>
      <c r="T108" s="4"/>
      <c r="U108" s="3"/>
      <c r="V108" s="4"/>
      <c r="W108" s="14"/>
      <c r="X108" s="4"/>
      <c r="Y108" s="3"/>
      <c r="Z108" s="4"/>
      <c r="AA108" s="3"/>
      <c r="AB108" s="4"/>
      <c r="AC108" s="3">
        <v>3087.7</v>
      </c>
      <c r="AD108" s="4"/>
      <c r="AE108" s="3"/>
      <c r="AF108" s="22"/>
      <c r="AG108" s="3"/>
      <c r="AH108" s="4"/>
      <c r="AI108" s="3"/>
      <c r="AJ108" s="4"/>
      <c r="AK108" s="3"/>
      <c r="AL108" s="4"/>
      <c r="AM108" s="3"/>
      <c r="AN108" s="4"/>
      <c r="AO108" s="3"/>
      <c r="AP108" s="4"/>
      <c r="AQ108" s="3"/>
      <c r="AR108" s="4"/>
      <c r="AS108" s="3">
        <v>1100</v>
      </c>
      <c r="AT108" s="55"/>
      <c r="AU108" s="3"/>
      <c r="AV108" s="4"/>
      <c r="AW108" s="3"/>
      <c r="AX108" s="4"/>
      <c r="AY108" s="3"/>
      <c r="AZ108" s="4"/>
      <c r="BA108" s="3"/>
      <c r="BB108" s="4"/>
      <c r="BC108" s="3"/>
      <c r="BD108" s="4"/>
      <c r="BE108" s="3"/>
      <c r="BF108" s="4"/>
      <c r="BG108" s="3"/>
      <c r="BH108" s="4"/>
      <c r="BI108" s="3"/>
      <c r="BJ108" s="4"/>
      <c r="BK108" s="3"/>
      <c r="BL108" s="4"/>
      <c r="BM108" s="3"/>
      <c r="BN108" s="4"/>
      <c r="BO108" s="3"/>
      <c r="BP108" s="4"/>
      <c r="BQ108" s="3">
        <v>600</v>
      </c>
      <c r="BR108" s="4"/>
      <c r="BS108" s="3"/>
      <c r="BT108" s="4"/>
      <c r="BU108" s="3"/>
      <c r="BV108" s="4"/>
      <c r="BW108" s="3"/>
      <c r="BX108" s="4"/>
      <c r="BY108" s="3"/>
      <c r="BZ108" s="4"/>
      <c r="CA108" s="22"/>
      <c r="CB108" s="4"/>
      <c r="CC108" s="22"/>
      <c r="CD108" s="4"/>
      <c r="CE108" s="22"/>
      <c r="CF108" s="4"/>
      <c r="CG108" s="3"/>
      <c r="CH108" s="4"/>
      <c r="CI108" s="3"/>
      <c r="CJ108" s="4"/>
      <c r="CK108" s="22"/>
      <c r="CL108" s="4"/>
      <c r="CM108" s="3"/>
      <c r="CN108" s="4"/>
      <c r="CO108" s="22">
        <v>16500</v>
      </c>
      <c r="CP108" s="4"/>
      <c r="CQ108" s="22"/>
      <c r="CR108" s="4"/>
      <c r="CS108" s="22"/>
      <c r="CT108" s="4"/>
      <c r="CU108" s="22"/>
      <c r="CV108" s="4"/>
      <c r="CW108" s="22"/>
      <c r="CX108" s="4"/>
      <c r="CY108" s="22"/>
      <c r="CZ108" s="4"/>
      <c r="DA108" s="22"/>
      <c r="DB108" s="4"/>
      <c r="DC108" s="22"/>
      <c r="DD108" s="4"/>
      <c r="DE108" s="22"/>
      <c r="DF108" s="4"/>
      <c r="DG108" s="22"/>
      <c r="DH108" s="4"/>
      <c r="DI108" s="22"/>
      <c r="DJ108" s="4"/>
      <c r="DK108" s="22"/>
      <c r="DL108" s="4"/>
      <c r="DM108" s="3"/>
      <c r="DN108" s="4"/>
      <c r="DO108" s="3">
        <v>3000</v>
      </c>
      <c r="DP108" s="4"/>
      <c r="DQ108" s="3">
        <v>1000</v>
      </c>
      <c r="DR108" s="4"/>
      <c r="DS108" s="3"/>
      <c r="DT108" s="4"/>
      <c r="DU108" s="3"/>
      <c r="DV108" s="4"/>
      <c r="DW108" s="3"/>
      <c r="DX108" s="4"/>
      <c r="DY108" s="3"/>
      <c r="DZ108" s="4"/>
      <c r="EA108" s="22"/>
      <c r="EB108" s="4"/>
      <c r="EC108" s="22"/>
      <c r="ED108" s="4"/>
      <c r="EE108" s="22"/>
      <c r="EF108" s="4"/>
      <c r="EG108" s="22"/>
      <c r="EH108" s="4"/>
      <c r="EI108" s="22"/>
      <c r="EJ108" s="4"/>
      <c r="EK108" s="22"/>
      <c r="EL108" s="4"/>
      <c r="EM108" s="3"/>
      <c r="EN108" s="4"/>
      <c r="EO108" s="3"/>
      <c r="EP108" s="4"/>
      <c r="EQ108" s="3"/>
      <c r="ER108" s="4"/>
      <c r="ES108" s="22"/>
      <c r="ET108" s="4"/>
      <c r="EU108" s="22"/>
      <c r="EV108" s="4"/>
      <c r="EW108" s="22"/>
      <c r="EX108" s="4"/>
      <c r="EY108" s="22">
        <v>950</v>
      </c>
      <c r="EZ108" s="4"/>
      <c r="FA108" s="22"/>
      <c r="FB108" s="4"/>
      <c r="FC108" s="22"/>
      <c r="FD108" s="4"/>
      <c r="FE108" s="22"/>
      <c r="FF108" s="4"/>
      <c r="FG108" s="22">
        <v>862.29</v>
      </c>
      <c r="FH108" s="4"/>
      <c r="FI108" s="22"/>
      <c r="FJ108" s="4"/>
      <c r="FK108" s="22"/>
      <c r="FL108" s="4"/>
      <c r="FM108" s="22"/>
      <c r="FN108" s="4"/>
      <c r="FO108" s="22"/>
      <c r="FP108" s="4"/>
      <c r="FQ108" s="22"/>
      <c r="FR108" s="4"/>
      <c r="FS108" s="22"/>
      <c r="FT108" s="4"/>
      <c r="FU108" s="22"/>
      <c r="FV108" s="4"/>
    </row>
    <row r="109" spans="1:178" ht="15.75" thickBot="1" x14ac:dyDescent="0.3">
      <c r="A109" s="5">
        <f t="shared" si="12"/>
        <v>9687.49</v>
      </c>
      <c r="B109" s="2">
        <f>SUM(AR109:GE109)</f>
        <v>4392</v>
      </c>
      <c r="C109" s="98">
        <f t="shared" si="14"/>
        <v>1.7956724299812896E-3</v>
      </c>
      <c r="D109" s="97">
        <f t="shared" si="16"/>
        <v>1.2682072013442285E-3</v>
      </c>
      <c r="E109" s="95">
        <v>6545</v>
      </c>
      <c r="F109" s="70" t="s">
        <v>63</v>
      </c>
      <c r="G109" s="16" t="s">
        <v>45</v>
      </c>
      <c r="H109" s="70"/>
      <c r="I109" s="25">
        <v>993</v>
      </c>
      <c r="J109" s="6"/>
      <c r="K109" s="5">
        <v>831.49</v>
      </c>
      <c r="L109" s="6"/>
      <c r="M109" s="25"/>
      <c r="N109" s="6"/>
      <c r="O109" s="25"/>
      <c r="P109" s="6"/>
      <c r="Q109" s="25"/>
      <c r="R109" s="6"/>
      <c r="S109" s="25"/>
      <c r="T109" s="6"/>
      <c r="U109" s="5"/>
      <c r="V109" s="6"/>
      <c r="W109" s="17">
        <v>330</v>
      </c>
      <c r="X109" s="6"/>
      <c r="Y109" s="5">
        <v>3141</v>
      </c>
      <c r="Z109" s="6"/>
      <c r="AA109" s="3">
        <v>0</v>
      </c>
      <c r="AB109" s="6"/>
      <c r="AC109" s="3"/>
      <c r="AD109" s="6"/>
      <c r="AE109" s="3"/>
      <c r="AF109" s="22"/>
      <c r="AG109" s="3"/>
      <c r="AH109" s="4"/>
      <c r="AI109" s="3"/>
      <c r="AJ109" s="6"/>
      <c r="AK109" s="3"/>
      <c r="AL109" s="6"/>
      <c r="AM109" s="3"/>
      <c r="AN109" s="6"/>
      <c r="AO109" s="3"/>
      <c r="AP109" s="6"/>
      <c r="AQ109" s="3"/>
      <c r="AR109" s="6"/>
      <c r="AS109" s="3">
        <v>4012</v>
      </c>
      <c r="AT109" s="56"/>
      <c r="AU109" s="3">
        <v>125</v>
      </c>
      <c r="AV109" s="6"/>
      <c r="AW109" s="3"/>
      <c r="AX109" s="6"/>
      <c r="AY109" s="3"/>
      <c r="AZ109" s="6"/>
      <c r="BA109" s="5"/>
      <c r="BB109" s="6"/>
      <c r="BC109" s="3"/>
      <c r="BD109" s="6"/>
      <c r="BE109" s="3"/>
      <c r="BF109" s="6"/>
      <c r="BG109" s="3"/>
      <c r="BH109" s="6"/>
      <c r="BI109" s="3"/>
      <c r="BJ109" s="6"/>
      <c r="BK109" s="3">
        <v>30</v>
      </c>
      <c r="BL109" s="6"/>
      <c r="BM109" s="3"/>
      <c r="BN109" s="6"/>
      <c r="BO109" s="3"/>
      <c r="BP109" s="6"/>
      <c r="BQ109" s="3"/>
      <c r="BR109" s="6"/>
      <c r="BS109" s="3"/>
      <c r="BT109" s="6"/>
      <c r="BU109" s="3"/>
      <c r="BV109" s="6"/>
      <c r="BW109" s="3">
        <v>40</v>
      </c>
      <c r="BX109" s="6"/>
      <c r="BY109" s="3">
        <v>-40</v>
      </c>
      <c r="BZ109" s="6"/>
      <c r="CA109" s="22"/>
      <c r="CB109" s="6"/>
      <c r="CC109" s="22"/>
      <c r="CD109" s="6"/>
      <c r="CE109" s="22"/>
      <c r="CF109" s="6"/>
      <c r="CG109" s="3"/>
      <c r="CH109" s="6"/>
      <c r="CI109" s="3"/>
      <c r="CJ109" s="6"/>
      <c r="CK109" s="22"/>
      <c r="CL109" s="6"/>
      <c r="CM109" s="3"/>
      <c r="CN109" s="6"/>
      <c r="CO109" s="22"/>
      <c r="CP109" s="6"/>
      <c r="CQ109" s="22"/>
      <c r="CR109" s="6"/>
      <c r="CS109" s="22"/>
      <c r="CT109" s="6"/>
      <c r="CU109" s="22"/>
      <c r="CV109" s="6"/>
      <c r="CW109" s="22"/>
      <c r="CX109" s="6"/>
      <c r="CY109" s="22"/>
      <c r="CZ109" s="6"/>
      <c r="DA109" s="22"/>
      <c r="DB109" s="6"/>
      <c r="DC109" s="22"/>
      <c r="DD109" s="6"/>
      <c r="DE109" s="22"/>
      <c r="DF109" s="6"/>
      <c r="DG109" s="22"/>
      <c r="DH109" s="6"/>
      <c r="DI109" s="22"/>
      <c r="DJ109" s="6"/>
      <c r="DK109" s="22"/>
      <c r="DL109" s="6"/>
      <c r="DM109" s="3"/>
      <c r="DN109" s="6"/>
      <c r="DO109" s="3"/>
      <c r="DP109" s="6"/>
      <c r="DQ109" s="3"/>
      <c r="DR109" s="6"/>
      <c r="DS109" s="3"/>
      <c r="DT109" s="6"/>
      <c r="DU109" s="3"/>
      <c r="DV109" s="6"/>
      <c r="DW109" s="3"/>
      <c r="DX109" s="6"/>
      <c r="DY109" s="3"/>
      <c r="DZ109" s="6"/>
      <c r="EA109" s="22"/>
      <c r="EB109" s="6"/>
      <c r="EC109" s="22">
        <v>95</v>
      </c>
      <c r="ED109" s="6"/>
      <c r="EE109" s="22"/>
      <c r="EF109" s="6"/>
      <c r="EG109" s="22"/>
      <c r="EH109" s="6"/>
      <c r="EI109" s="22">
        <v>95</v>
      </c>
      <c r="EJ109" s="6"/>
      <c r="EK109" s="22"/>
      <c r="EL109" s="6"/>
      <c r="EM109" s="3"/>
      <c r="EN109" s="6"/>
      <c r="EO109" s="3"/>
      <c r="EP109" s="6"/>
      <c r="EQ109" s="3"/>
      <c r="ER109" s="6"/>
      <c r="ES109" s="22"/>
      <c r="ET109" s="6"/>
      <c r="EU109" s="22"/>
      <c r="EV109" s="6"/>
      <c r="EW109" s="22"/>
      <c r="EX109" s="6"/>
      <c r="EY109" s="22"/>
      <c r="EZ109" s="6"/>
      <c r="FA109" s="22"/>
      <c r="FB109" s="6"/>
      <c r="FC109" s="22">
        <v>35</v>
      </c>
      <c r="FD109" s="6"/>
      <c r="FE109" s="22"/>
      <c r="FF109" s="6"/>
      <c r="FG109" s="22"/>
      <c r="FH109" s="6"/>
      <c r="FI109" s="22"/>
      <c r="FJ109" s="6"/>
      <c r="FK109" s="22"/>
      <c r="FL109" s="6"/>
      <c r="FM109" s="22"/>
      <c r="FN109" s="6"/>
      <c r="FO109" s="22"/>
      <c r="FP109" s="6"/>
      <c r="FQ109" s="22"/>
      <c r="FR109" s="6"/>
      <c r="FS109" s="22"/>
      <c r="FT109" s="6"/>
      <c r="FU109" s="22"/>
      <c r="FV109" s="6"/>
    </row>
    <row r="110" spans="1:178" ht="15.75" thickBot="1" x14ac:dyDescent="0.3">
      <c r="E110" s="76" t="s">
        <v>11</v>
      </c>
      <c r="H110" s="71" t="s">
        <v>58</v>
      </c>
      <c r="I110" s="19"/>
      <c r="J110" s="20">
        <f>SUM(I81:I109)</f>
        <v>27667.309999999998</v>
      </c>
      <c r="K110" s="19"/>
      <c r="L110" s="20">
        <f>SUM(K81:K109)</f>
        <v>21005.4</v>
      </c>
      <c r="M110" s="26"/>
      <c r="N110" s="20">
        <f>SUM(M81:M109)</f>
        <v>542.10000000000036</v>
      </c>
      <c r="O110" s="19"/>
      <c r="P110" s="20">
        <f>SUM(O81:O109)</f>
        <v>24422.59</v>
      </c>
      <c r="Q110" s="19"/>
      <c r="R110" s="20">
        <f>SUM(Q81:Q109)</f>
        <v>0</v>
      </c>
      <c r="S110" s="19"/>
      <c r="T110" s="20">
        <f>SUM(S81:S109)</f>
        <v>0</v>
      </c>
      <c r="U110" s="19"/>
      <c r="V110" s="20">
        <f>SUM(U81:U109)</f>
        <v>6789.2199999999993</v>
      </c>
      <c r="W110" s="21"/>
      <c r="X110" s="20">
        <f>SUM(W81:W109)</f>
        <v>21643.47</v>
      </c>
      <c r="Y110" s="19"/>
      <c r="Z110" s="20">
        <f>SUM(Y81:Y109)</f>
        <v>29882.309999999998</v>
      </c>
      <c r="AA110" s="19"/>
      <c r="AB110" s="20">
        <f>SUM(AA81:AA109)</f>
        <v>13102.74</v>
      </c>
      <c r="AC110" s="19"/>
      <c r="AD110" s="20">
        <f>SUM(AC81:AC109)</f>
        <v>19122.740000000002</v>
      </c>
      <c r="AE110" s="19"/>
      <c r="AF110" s="26"/>
      <c r="AG110" s="19"/>
      <c r="AH110" s="20">
        <f>SUM(AG81:AG109)</f>
        <v>5344</v>
      </c>
      <c r="AI110" s="19"/>
      <c r="AJ110" s="20">
        <f>SUM(AI81:AI109)</f>
        <v>1136.1300000000001</v>
      </c>
      <c r="AK110" s="19"/>
      <c r="AL110" s="20">
        <f>SUM(AK81:AK109)</f>
        <v>10297.619999999999</v>
      </c>
      <c r="AM110" s="19"/>
      <c r="AN110" s="20">
        <f>SUM(AM81:AM109)</f>
        <v>8332.9599999999991</v>
      </c>
      <c r="AO110" s="19"/>
      <c r="AP110" s="20">
        <f>SUM(AO81:AO109)</f>
        <v>1822</v>
      </c>
      <c r="AQ110" s="19"/>
      <c r="AR110" s="20">
        <f>SUM(AQ81:AQ109)</f>
        <v>6918.56</v>
      </c>
      <c r="AS110" s="19"/>
      <c r="AT110" s="57">
        <f>SUM(AS81:AS109)</f>
        <v>21609.07</v>
      </c>
      <c r="AU110" s="19"/>
      <c r="AV110" s="20">
        <f>SUM(AU81:AU109)</f>
        <v>-1880</v>
      </c>
      <c r="AW110" s="19"/>
      <c r="AX110" s="20">
        <f>SUM(AW81:AW109)</f>
        <v>5678.04</v>
      </c>
      <c r="AY110" s="19"/>
      <c r="AZ110" s="20">
        <f>SUM(AY81:AY109)</f>
        <v>9995.130000000001</v>
      </c>
      <c r="BA110" s="19"/>
      <c r="BB110" s="20">
        <f>SUM(BA81:BA109)</f>
        <v>13386.369999999999</v>
      </c>
      <c r="BC110" s="19"/>
      <c r="BD110" s="20">
        <f>SUM(BC81:BC109)</f>
        <v>9924.9</v>
      </c>
      <c r="BE110" s="19"/>
      <c r="BF110" s="20">
        <f>SUM(BE81:BE109)</f>
        <v>4473.67</v>
      </c>
      <c r="BG110" s="19"/>
      <c r="BH110" s="20">
        <f>SUM(BG81:BG109)</f>
        <v>27737.73</v>
      </c>
      <c r="BI110" s="19"/>
      <c r="BJ110" s="20">
        <f>SUM(BI81:BI109)</f>
        <v>10319</v>
      </c>
      <c r="BK110" s="19"/>
      <c r="BL110" s="20">
        <f>SUM(BK81:BK109)</f>
        <v>19451.66</v>
      </c>
      <c r="BM110" s="19"/>
      <c r="BN110" s="20">
        <f>SUM(BM81:BM109)</f>
        <v>11290</v>
      </c>
      <c r="BO110" s="19"/>
      <c r="BP110" s="20">
        <f>SUM(BO81:BO109)</f>
        <v>4764.51</v>
      </c>
      <c r="BQ110" s="19"/>
      <c r="BR110" s="20">
        <f>SUM(BQ81:BQ109)</f>
        <v>7339.59</v>
      </c>
      <c r="BS110" s="19"/>
      <c r="BT110" s="20">
        <f>SUM(BS81:BS109)</f>
        <v>11614.380000000001</v>
      </c>
      <c r="BU110" s="19"/>
      <c r="BV110" s="20">
        <f>SUM(BU81:BU109)</f>
        <v>1172.8699999999999</v>
      </c>
      <c r="BW110" s="19"/>
      <c r="BX110" s="20">
        <f>SUM(BW81:BW109)</f>
        <v>4181.26</v>
      </c>
      <c r="BY110" s="19"/>
      <c r="BZ110" s="20">
        <f>SUM(BY81:BY109)</f>
        <v>6359.53</v>
      </c>
      <c r="CA110" s="21"/>
      <c r="CB110" s="20">
        <f>SUM(CA81:CA109)</f>
        <v>0</v>
      </c>
      <c r="CC110" s="21"/>
      <c r="CD110" s="20">
        <f>SUM(CC81:CC109)</f>
        <v>0</v>
      </c>
      <c r="CE110" s="21"/>
      <c r="CF110" s="20">
        <f>SUM(CE81:CE109)</f>
        <v>0</v>
      </c>
      <c r="CG110" s="19"/>
      <c r="CH110" s="20">
        <f>SUM(CG81:CG109)</f>
        <v>34647.500000000007</v>
      </c>
      <c r="CI110" s="19"/>
      <c r="CJ110" s="20">
        <f>SUM(CI81:CI109)</f>
        <v>9277.84</v>
      </c>
      <c r="CK110" s="21"/>
      <c r="CL110" s="20">
        <f>SUM(CK81:CK109)</f>
        <v>0</v>
      </c>
      <c r="CM110" s="19"/>
      <c r="CN110" s="20">
        <f>SUM(CM81:CM109)</f>
        <v>4490.1499999999996</v>
      </c>
      <c r="CO110" s="21"/>
      <c r="CP110" s="20">
        <f>SUM(CO81:CO109)</f>
        <v>43649.16</v>
      </c>
      <c r="CQ110" s="21"/>
      <c r="CR110" s="20">
        <f>SUM(CQ81:CQ109)</f>
        <v>0</v>
      </c>
      <c r="CS110" s="21"/>
      <c r="CT110" s="20">
        <f>SUM(CS81:CS109)</f>
        <v>1099.58</v>
      </c>
      <c r="CU110" s="21"/>
      <c r="CV110" s="20">
        <f>SUM(CU81:CU109)</f>
        <v>10535</v>
      </c>
      <c r="CW110" s="21"/>
      <c r="CX110" s="20">
        <f>SUM(CW81:CW109)</f>
        <v>0</v>
      </c>
      <c r="CY110" s="21"/>
      <c r="CZ110" s="20">
        <f>SUM(CY81:CY109)</f>
        <v>0</v>
      </c>
      <c r="DA110" s="21"/>
      <c r="DB110" s="20">
        <f>SUM(DA81:DA109)</f>
        <v>0</v>
      </c>
      <c r="DC110" s="21"/>
      <c r="DD110" s="20">
        <f>SUM(DC81:DC109)</f>
        <v>0</v>
      </c>
      <c r="DE110" s="21"/>
      <c r="DF110" s="20">
        <f>SUM(DE81:DE109)</f>
        <v>0</v>
      </c>
      <c r="DG110" s="21"/>
      <c r="DH110" s="20">
        <f>SUM(DG81:DG109)</f>
        <v>0</v>
      </c>
      <c r="DI110" s="21"/>
      <c r="DJ110" s="20">
        <f>SUM(DI81:DI109)</f>
        <v>0</v>
      </c>
      <c r="DK110" s="21"/>
      <c r="DL110" s="20">
        <f>SUM(DK81:DK109)</f>
        <v>0</v>
      </c>
      <c r="DM110" s="19"/>
      <c r="DN110" s="20">
        <f>SUM(DM81:DM109)</f>
        <v>17463.460000000003</v>
      </c>
      <c r="DO110" s="19"/>
      <c r="DP110" s="20">
        <f>SUM(DO81:DO109)</f>
        <v>-2634.7699999999995</v>
      </c>
      <c r="DQ110" s="19"/>
      <c r="DR110" s="20">
        <f>SUM(DQ81:DQ109)</f>
        <v>1000</v>
      </c>
      <c r="DS110" s="19"/>
      <c r="DT110" s="20">
        <f>SUM(DS81:DS109)</f>
        <v>0</v>
      </c>
      <c r="DU110" s="19"/>
      <c r="DV110" s="20">
        <f>SUM(DU81:DU109)</f>
        <v>0</v>
      </c>
      <c r="DW110" s="19"/>
      <c r="DX110" s="20">
        <f>SUM(DW81:DW109)</f>
        <v>0</v>
      </c>
      <c r="DY110" s="19"/>
      <c r="DZ110" s="20">
        <f>SUM(DY81:DY109)</f>
        <v>0</v>
      </c>
      <c r="EA110" s="21"/>
      <c r="EB110" s="20">
        <f>SUM(EA81:EA109)</f>
        <v>580</v>
      </c>
      <c r="EC110" s="21"/>
      <c r="ED110" s="20">
        <f>SUM(EC81:EC109)</f>
        <v>42494.670000000006</v>
      </c>
      <c r="EE110" s="21"/>
      <c r="EF110" s="20">
        <f>SUM(EE81:EE109)</f>
        <v>1300</v>
      </c>
      <c r="EG110" s="21"/>
      <c r="EH110" s="20">
        <f>SUM(EG81:EG109)</f>
        <v>580</v>
      </c>
      <c r="EI110" s="21"/>
      <c r="EJ110" s="20">
        <f>SUM(EI81:EI109)</f>
        <v>42494.670000000006</v>
      </c>
      <c r="EK110" s="21"/>
      <c r="EL110" s="20">
        <f>SUM(EK81:EK109)</f>
        <v>4880</v>
      </c>
      <c r="EM110" s="19"/>
      <c r="EN110" s="20">
        <f>SUM(EM81:EM109)</f>
        <v>0</v>
      </c>
      <c r="EO110" s="19"/>
      <c r="EP110" s="20">
        <f>SUM(EO81:EO109)</f>
        <v>0</v>
      </c>
      <c r="EQ110" s="19"/>
      <c r="ER110" s="20">
        <f>SUM(EQ81:EQ109)</f>
        <v>0</v>
      </c>
      <c r="ES110" s="21"/>
      <c r="ET110" s="20">
        <f>SUM(ES81:ES109)</f>
        <v>9156.7800000000007</v>
      </c>
      <c r="EU110" s="21"/>
      <c r="EV110" s="20">
        <f>SUM(EU81:EU109)</f>
        <v>10732.67</v>
      </c>
      <c r="EW110" s="21"/>
      <c r="EX110" s="20">
        <f>SUM(EW81:EW109)</f>
        <v>12417.89</v>
      </c>
      <c r="EY110" s="21"/>
      <c r="EZ110" s="20">
        <f>SUM(EY81:EY109)</f>
        <v>5379.89</v>
      </c>
      <c r="FA110" s="21"/>
      <c r="FB110" s="20">
        <f>SUM(FA81:FA109)</f>
        <v>0</v>
      </c>
      <c r="FC110" s="21"/>
      <c r="FD110" s="20">
        <f>SUM(FC81:FC109)</f>
        <v>10613.3</v>
      </c>
      <c r="FE110" s="21"/>
      <c r="FF110" s="20">
        <f>SUM(FE81:FE109)</f>
        <v>6777.4</v>
      </c>
      <c r="FG110" s="21"/>
      <c r="FH110" s="20">
        <f>SUM(FG81:FG109)</f>
        <v>6965.84</v>
      </c>
      <c r="FI110" s="21"/>
      <c r="FJ110" s="20">
        <f>SUM(FI81:FI109)</f>
        <v>5575.45</v>
      </c>
      <c r="FK110" s="21"/>
      <c r="FL110" s="20">
        <f>SUM(FK81:FK109)</f>
        <v>2500</v>
      </c>
      <c r="FM110" s="21"/>
      <c r="FN110" s="20">
        <f>SUM(FM81:FM109)</f>
        <v>0</v>
      </c>
      <c r="FO110" s="21"/>
      <c r="FP110" s="20">
        <f>SUM(FO81:FO109)</f>
        <v>0</v>
      </c>
      <c r="FQ110" s="21"/>
      <c r="FR110" s="20">
        <f>SUM(FQ81:FQ109)</f>
        <v>0</v>
      </c>
      <c r="FS110" s="21"/>
      <c r="FT110" s="20">
        <f>SUM(FS81:FS109)</f>
        <v>0</v>
      </c>
      <c r="FU110" s="21"/>
      <c r="FV110" s="20">
        <f>SUM(FU81:FU109)</f>
        <v>0</v>
      </c>
    </row>
    <row r="111" spans="1:178" ht="15.75" thickBot="1" x14ac:dyDescent="0.3">
      <c r="A111" s="2"/>
      <c r="B111" s="2"/>
      <c r="C111" s="88"/>
      <c r="D111" s="88"/>
      <c r="F111" s="13"/>
      <c r="G111" s="13"/>
      <c r="H111" s="13"/>
      <c r="I111" s="22"/>
      <c r="J111" s="22"/>
      <c r="K111" s="22"/>
      <c r="L111" s="22"/>
      <c r="M111" s="22"/>
      <c r="N111" s="22"/>
      <c r="O111" s="22"/>
      <c r="P111" s="22"/>
      <c r="Q111" s="22"/>
      <c r="R111" s="22"/>
      <c r="S111" s="22"/>
      <c r="T111" s="22"/>
      <c r="U111" s="22"/>
      <c r="V111" s="22"/>
      <c r="W111" s="14"/>
      <c r="X111" s="22"/>
      <c r="Y111" s="22"/>
      <c r="Z111" s="22"/>
      <c r="AB111" s="22"/>
      <c r="AD111" s="22"/>
      <c r="AE111" s="2"/>
      <c r="AF111" s="2"/>
      <c r="AG111" s="2"/>
      <c r="AH111" s="2"/>
      <c r="AJ111" s="22"/>
      <c r="AL111" s="22"/>
      <c r="AN111" s="22"/>
      <c r="AP111" s="22"/>
      <c r="AR111" s="22"/>
      <c r="AT111" s="58"/>
      <c r="AV111" s="22"/>
      <c r="AX111" s="22"/>
      <c r="AZ111" s="22"/>
      <c r="BB111" s="22"/>
      <c r="BD111" s="22"/>
      <c r="BF111" s="22"/>
      <c r="BH111" s="22"/>
      <c r="BJ111" s="22"/>
      <c r="BL111" s="22"/>
      <c r="BN111" s="22"/>
      <c r="BP111" s="22"/>
      <c r="BR111" s="22"/>
      <c r="BT111" s="22"/>
      <c r="BV111" s="22"/>
      <c r="BX111" s="22"/>
      <c r="BZ111" s="22"/>
      <c r="CA111" s="22"/>
      <c r="CB111" s="22"/>
      <c r="CC111" s="22"/>
      <c r="CD111" s="22"/>
      <c r="CE111" s="22"/>
      <c r="CF111" s="22"/>
      <c r="CH111" s="22"/>
      <c r="CJ111" s="22"/>
      <c r="CK111" s="22"/>
      <c r="CL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N111" s="22"/>
      <c r="DP111" s="22"/>
      <c r="DR111" s="22"/>
      <c r="DT111" s="22"/>
      <c r="DV111" s="22"/>
      <c r="DX111" s="22"/>
      <c r="DZ111" s="22"/>
      <c r="EA111" s="22"/>
      <c r="EB111" s="22"/>
      <c r="EC111" s="22"/>
      <c r="ED111" s="22"/>
      <c r="EE111" s="22"/>
      <c r="EF111" s="22"/>
      <c r="EG111" s="22"/>
      <c r="EH111" s="22"/>
      <c r="EI111" s="22"/>
      <c r="EJ111" s="22"/>
      <c r="EK111" s="22"/>
      <c r="EL111" s="22"/>
      <c r="EN111" s="22"/>
      <c r="EP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c r="FU111" s="22"/>
      <c r="FV111" s="22"/>
    </row>
    <row r="112" spans="1:178" ht="15.75" thickBot="1" x14ac:dyDescent="0.3">
      <c r="A112" s="19">
        <f>SUM(I120:GD120)</f>
        <v>123063.61</v>
      </c>
      <c r="B112" s="19"/>
      <c r="C112" s="89">
        <f>+A112/$A$138</f>
        <v>2.2811061648679867E-2</v>
      </c>
      <c r="D112" s="99"/>
      <c r="E112" s="76" t="s">
        <v>11</v>
      </c>
      <c r="F112" s="13"/>
      <c r="G112" s="13"/>
      <c r="H112" s="13"/>
      <c r="I112" s="22"/>
      <c r="J112" s="22"/>
      <c r="K112" s="22"/>
      <c r="L112" s="22"/>
      <c r="M112" s="22"/>
      <c r="N112" s="22"/>
      <c r="O112" s="22"/>
      <c r="P112" s="22"/>
      <c r="Q112" s="22"/>
      <c r="R112" s="22"/>
      <c r="S112" s="22"/>
      <c r="T112" s="22"/>
      <c r="U112" s="22"/>
      <c r="V112" s="22"/>
      <c r="W112" s="14"/>
      <c r="X112" s="22"/>
      <c r="Y112" s="22"/>
      <c r="Z112" s="22"/>
      <c r="AB112" s="22"/>
      <c r="AD112" s="22"/>
      <c r="AE112" s="2"/>
      <c r="AF112" s="2"/>
      <c r="AG112" s="2"/>
      <c r="AH112" s="2"/>
      <c r="AJ112" s="22"/>
      <c r="AL112" s="22"/>
      <c r="AN112" s="22"/>
      <c r="AP112" s="22"/>
      <c r="AR112" s="22"/>
      <c r="AT112" s="58"/>
      <c r="AV112" s="22"/>
      <c r="AX112" s="22"/>
      <c r="AZ112" s="22"/>
      <c r="BB112" s="22"/>
      <c r="BD112" s="22"/>
      <c r="BF112" s="22"/>
      <c r="BH112" s="22"/>
      <c r="BJ112" s="22"/>
      <c r="BL112" s="22"/>
      <c r="BN112" s="22"/>
      <c r="BP112" s="22"/>
      <c r="BR112" s="22"/>
      <c r="BT112" s="22"/>
      <c r="BV112" s="22"/>
      <c r="BX112" s="22"/>
      <c r="BZ112" s="22"/>
      <c r="CA112" s="22"/>
      <c r="CB112" s="22"/>
      <c r="CC112" s="22"/>
      <c r="CD112" s="22"/>
      <c r="CE112" s="22"/>
      <c r="CF112" s="22"/>
      <c r="CH112" s="22"/>
      <c r="CJ112" s="22"/>
      <c r="CK112" s="22"/>
      <c r="CL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N112" s="22"/>
      <c r="DP112" s="22"/>
      <c r="DR112" s="22"/>
      <c r="DT112" s="22"/>
      <c r="DV112" s="22"/>
      <c r="DX112" s="22"/>
      <c r="DZ112" s="22"/>
      <c r="EA112" s="22"/>
      <c r="EB112" s="22"/>
      <c r="EC112" s="22"/>
      <c r="ED112" s="22"/>
      <c r="EE112" s="22"/>
      <c r="EF112" s="22"/>
      <c r="EG112" s="22"/>
      <c r="EH112" s="22"/>
      <c r="EI112" s="22"/>
      <c r="EJ112" s="22"/>
      <c r="EK112" s="22"/>
      <c r="EL112" s="22"/>
      <c r="EN112" s="22"/>
      <c r="EP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row>
    <row r="113" spans="1:178" x14ac:dyDescent="0.25">
      <c r="A113" s="3">
        <f t="shared" ref="A113:A119" si="18">SUM(I113:GD113)</f>
        <v>3414.4</v>
      </c>
      <c r="B113" s="2">
        <f t="shared" ref="B113:B118" si="19">SUM(AR113:GE113)</f>
        <v>3114.4</v>
      </c>
      <c r="C113" s="97">
        <f t="shared" ref="C113:C118" si="20">+A113/$A$138</f>
        <v>6.3289293149496062E-4</v>
      </c>
      <c r="D113" s="97">
        <f t="shared" ref="D113:D119" si="21">+B113/$B$138</f>
        <v>8.9929519760165416E-4</v>
      </c>
      <c r="E113" s="93">
        <v>6512</v>
      </c>
      <c r="F113" s="72" t="s">
        <v>46</v>
      </c>
      <c r="G113" s="8" t="s">
        <v>80</v>
      </c>
      <c r="H113" s="72"/>
      <c r="I113" s="24"/>
      <c r="J113" s="10"/>
      <c r="K113" s="9"/>
      <c r="L113" s="10"/>
      <c r="M113" s="24"/>
      <c r="N113" s="10"/>
      <c r="O113" s="24"/>
      <c r="P113" s="10"/>
      <c r="Q113" s="24"/>
      <c r="R113" s="10"/>
      <c r="S113" s="24"/>
      <c r="T113" s="10"/>
      <c r="U113" s="24"/>
      <c r="V113" s="10"/>
      <c r="W113" s="11"/>
      <c r="X113" s="10"/>
      <c r="Y113" s="9">
        <v>0</v>
      </c>
      <c r="Z113" s="10"/>
      <c r="AA113" s="9">
        <v>300</v>
      </c>
      <c r="AB113" s="10"/>
      <c r="AC113" s="9"/>
      <c r="AD113" s="10"/>
      <c r="AE113" s="9"/>
      <c r="AF113" s="24"/>
      <c r="AG113" s="9"/>
      <c r="AH113" s="10"/>
      <c r="AI113" s="9"/>
      <c r="AJ113" s="10"/>
      <c r="AK113" s="9"/>
      <c r="AL113" s="10"/>
      <c r="AM113" s="9"/>
      <c r="AN113" s="10"/>
      <c r="AO113" s="9"/>
      <c r="AP113" s="10"/>
      <c r="AQ113" s="9"/>
      <c r="AR113" s="10"/>
      <c r="AS113" s="9"/>
      <c r="AT113" s="54"/>
      <c r="AU113" s="9"/>
      <c r="AV113" s="10"/>
      <c r="AW113" s="9"/>
      <c r="AX113" s="10"/>
      <c r="AY113" s="9"/>
      <c r="AZ113" s="10"/>
      <c r="BA113" s="9"/>
      <c r="BB113" s="10"/>
      <c r="BC113" s="9">
        <v>3114.4</v>
      </c>
      <c r="BD113" s="10"/>
      <c r="BE113" s="9"/>
      <c r="BF113" s="10"/>
      <c r="BG113" s="9"/>
      <c r="BH113" s="10"/>
      <c r="BI113" s="9"/>
      <c r="BJ113" s="10"/>
      <c r="BK113" s="9"/>
      <c r="BL113" s="10"/>
      <c r="BM113" s="9"/>
      <c r="BN113" s="10"/>
      <c r="BO113" s="9"/>
      <c r="BP113" s="10"/>
      <c r="BQ113" s="9"/>
      <c r="BR113" s="10"/>
      <c r="BS113" s="9"/>
      <c r="BT113" s="10"/>
      <c r="BU113" s="9"/>
      <c r="BV113" s="10"/>
      <c r="BW113" s="9"/>
      <c r="BX113" s="10"/>
      <c r="BY113" s="9"/>
      <c r="BZ113" s="10"/>
      <c r="CA113" s="24"/>
      <c r="CB113" s="10"/>
      <c r="CC113" s="24"/>
      <c r="CD113" s="10"/>
      <c r="CE113" s="24"/>
      <c r="CF113" s="10"/>
      <c r="CG113" s="9"/>
      <c r="CH113" s="10"/>
      <c r="CI113" s="9"/>
      <c r="CJ113" s="10"/>
      <c r="CK113" s="24"/>
      <c r="CL113" s="10"/>
      <c r="CM113" s="9"/>
      <c r="CN113" s="10"/>
      <c r="CO113" s="24"/>
      <c r="CP113" s="10"/>
      <c r="CQ113" s="24"/>
      <c r="CR113" s="10"/>
      <c r="CS113" s="24"/>
      <c r="CT113" s="10"/>
      <c r="CU113" s="24"/>
      <c r="CV113" s="10"/>
      <c r="CW113" s="24"/>
      <c r="CX113" s="10"/>
      <c r="CY113" s="24"/>
      <c r="CZ113" s="10"/>
      <c r="DA113" s="24"/>
      <c r="DB113" s="10"/>
      <c r="DC113" s="24"/>
      <c r="DD113" s="10"/>
      <c r="DE113" s="24"/>
      <c r="DF113" s="10"/>
      <c r="DG113" s="24"/>
      <c r="DH113" s="10"/>
      <c r="DI113" s="24"/>
      <c r="DJ113" s="10"/>
      <c r="DK113" s="24"/>
      <c r="DL113" s="10"/>
      <c r="DM113" s="9"/>
      <c r="DN113" s="10"/>
      <c r="DO113" s="9"/>
      <c r="DP113" s="10"/>
      <c r="DQ113" s="9"/>
      <c r="DR113" s="10"/>
      <c r="DS113" s="9"/>
      <c r="DT113" s="10"/>
      <c r="DU113" s="9"/>
      <c r="DV113" s="10"/>
      <c r="DW113" s="9"/>
      <c r="DX113" s="10"/>
      <c r="DY113" s="9"/>
      <c r="DZ113" s="10"/>
      <c r="EA113" s="24"/>
      <c r="EB113" s="10"/>
      <c r="EC113" s="24"/>
      <c r="ED113" s="10"/>
      <c r="EE113" s="24"/>
      <c r="EF113" s="10"/>
      <c r="EG113" s="24"/>
      <c r="EH113" s="10"/>
      <c r="EI113" s="24"/>
      <c r="EJ113" s="10"/>
      <c r="EK113" s="24"/>
      <c r="EL113" s="10"/>
      <c r="EM113" s="9"/>
      <c r="EN113" s="10"/>
      <c r="EO113" s="9"/>
      <c r="EP113" s="10"/>
      <c r="EQ113" s="9"/>
      <c r="ER113" s="10"/>
      <c r="ES113" s="24"/>
      <c r="ET113" s="10"/>
      <c r="EU113" s="24"/>
      <c r="EV113" s="10"/>
      <c r="EW113" s="24"/>
      <c r="EX113" s="10"/>
      <c r="EY113" s="24"/>
      <c r="EZ113" s="10"/>
      <c r="FA113" s="24"/>
      <c r="FB113" s="10"/>
      <c r="FC113" s="24"/>
      <c r="FD113" s="10"/>
      <c r="FE113" s="24"/>
      <c r="FF113" s="10"/>
      <c r="FG113" s="24"/>
      <c r="FH113" s="10"/>
      <c r="FI113" s="24"/>
      <c r="FJ113" s="10"/>
      <c r="FK113" s="24"/>
      <c r="FL113" s="10"/>
      <c r="FM113" s="24"/>
      <c r="FN113" s="10"/>
      <c r="FO113" s="24"/>
      <c r="FP113" s="10"/>
      <c r="FQ113" s="24"/>
      <c r="FR113" s="10"/>
      <c r="FS113" s="24"/>
      <c r="FT113" s="10"/>
      <c r="FU113" s="24"/>
      <c r="FV113" s="10"/>
    </row>
    <row r="114" spans="1:178" x14ac:dyDescent="0.25">
      <c r="A114" s="3">
        <f t="shared" si="18"/>
        <v>36202.5</v>
      </c>
      <c r="B114" s="2">
        <f t="shared" si="19"/>
        <v>34200</v>
      </c>
      <c r="C114" s="97">
        <f t="shared" si="20"/>
        <v>6.7104927227174061E-3</v>
      </c>
      <c r="D114" s="97">
        <f t="shared" si="21"/>
        <v>9.8753839448935815E-3</v>
      </c>
      <c r="E114" s="94">
        <v>6550</v>
      </c>
      <c r="F114" s="69" t="s">
        <v>46</v>
      </c>
      <c r="G114" s="13" t="s">
        <v>47</v>
      </c>
      <c r="H114" s="69"/>
      <c r="I114" s="22"/>
      <c r="J114" s="4"/>
      <c r="K114" s="3">
        <v>302.5</v>
      </c>
      <c r="L114" s="4"/>
      <c r="M114" s="22"/>
      <c r="N114" s="4"/>
      <c r="O114" s="22"/>
      <c r="P114" s="4"/>
      <c r="Q114" s="22"/>
      <c r="R114" s="4"/>
      <c r="S114" s="22"/>
      <c r="T114" s="4"/>
      <c r="U114" s="22"/>
      <c r="V114" s="4"/>
      <c r="W114" s="14">
        <v>1700</v>
      </c>
      <c r="X114" s="4"/>
      <c r="Y114" s="3"/>
      <c r="Z114" s="4"/>
      <c r="AA114" s="3"/>
      <c r="AB114" s="4"/>
      <c r="AC114" s="3"/>
      <c r="AD114" s="4"/>
      <c r="AE114" s="3"/>
      <c r="AF114" s="22"/>
      <c r="AG114" s="3"/>
      <c r="AH114" s="4"/>
      <c r="AI114" s="3"/>
      <c r="AJ114" s="4"/>
      <c r="AK114" s="3"/>
      <c r="AL114" s="4"/>
      <c r="AM114" s="3"/>
      <c r="AN114" s="4"/>
      <c r="AO114" s="3"/>
      <c r="AP114" s="4"/>
      <c r="AQ114" s="3"/>
      <c r="AR114" s="4"/>
      <c r="AS114" s="3">
        <v>2400</v>
      </c>
      <c r="AT114" s="55"/>
      <c r="AU114" s="3"/>
      <c r="AV114" s="4"/>
      <c r="AW114" s="3"/>
      <c r="AX114" s="4"/>
      <c r="AY114" s="3">
        <v>2400</v>
      </c>
      <c r="AZ114" s="4"/>
      <c r="BA114" s="3">
        <v>4800</v>
      </c>
      <c r="BB114" s="4"/>
      <c r="BC114" s="3"/>
      <c r="BD114" s="4"/>
      <c r="BE114" s="3">
        <v>600</v>
      </c>
      <c r="BF114" s="4"/>
      <c r="BG114" s="3"/>
      <c r="BH114" s="4"/>
      <c r="BI114" s="3"/>
      <c r="BJ114" s="4"/>
      <c r="BK114" s="3">
        <v>1800</v>
      </c>
      <c r="BL114" s="4"/>
      <c r="BM114" s="3"/>
      <c r="BN114" s="4"/>
      <c r="BO114" s="3"/>
      <c r="BP114" s="4"/>
      <c r="BQ114" s="3"/>
      <c r="BR114" s="4"/>
      <c r="BS114" s="3">
        <v>1200</v>
      </c>
      <c r="BT114" s="4"/>
      <c r="BU114" s="3"/>
      <c r="BV114" s="4"/>
      <c r="BW114" s="3"/>
      <c r="BX114" s="4"/>
      <c r="BY114" s="3">
        <v>2400</v>
      </c>
      <c r="BZ114" s="4"/>
      <c r="CA114" s="22"/>
      <c r="CB114" s="4"/>
      <c r="CC114" s="22"/>
      <c r="CD114" s="4"/>
      <c r="CE114" s="22"/>
      <c r="CF114" s="4"/>
      <c r="CG114" s="3">
        <v>2400</v>
      </c>
      <c r="CH114" s="4"/>
      <c r="CI114" s="3">
        <v>2400</v>
      </c>
      <c r="CJ114" s="4"/>
      <c r="CK114" s="22"/>
      <c r="CL114" s="4"/>
      <c r="CM114" s="3">
        <v>1800</v>
      </c>
      <c r="CN114" s="4"/>
      <c r="CO114" s="22">
        <v>600</v>
      </c>
      <c r="CP114" s="4"/>
      <c r="CQ114" s="22"/>
      <c r="CR114" s="4"/>
      <c r="CS114" s="22"/>
      <c r="CT114" s="4"/>
      <c r="CU114" s="22"/>
      <c r="CV114" s="4"/>
      <c r="CW114" s="22"/>
      <c r="CX114" s="4"/>
      <c r="CY114" s="22"/>
      <c r="CZ114" s="4"/>
      <c r="DA114" s="22"/>
      <c r="DB114" s="4"/>
      <c r="DC114" s="22"/>
      <c r="DD114" s="4"/>
      <c r="DE114" s="22"/>
      <c r="DF114" s="4"/>
      <c r="DG114" s="22"/>
      <c r="DH114" s="4"/>
      <c r="DI114" s="22"/>
      <c r="DJ114" s="4"/>
      <c r="DK114" s="22"/>
      <c r="DL114" s="4"/>
      <c r="DM114" s="3"/>
      <c r="DN114" s="4"/>
      <c r="DO114" s="3"/>
      <c r="DP114" s="4"/>
      <c r="DQ114" s="3"/>
      <c r="DR114" s="4"/>
      <c r="DS114" s="3"/>
      <c r="DT114" s="4"/>
      <c r="DU114" s="3"/>
      <c r="DV114" s="4"/>
      <c r="DW114" s="3"/>
      <c r="DX114" s="4"/>
      <c r="DY114" s="3"/>
      <c r="DZ114" s="4"/>
      <c r="EA114" s="22"/>
      <c r="EB114" s="4"/>
      <c r="EC114" s="22">
        <v>3000</v>
      </c>
      <c r="ED114" s="4"/>
      <c r="EE114" s="22"/>
      <c r="EF114" s="4"/>
      <c r="EG114" s="22"/>
      <c r="EH114" s="4"/>
      <c r="EI114" s="22">
        <v>3000</v>
      </c>
      <c r="EJ114" s="4"/>
      <c r="EK114" s="22"/>
      <c r="EL114" s="4"/>
      <c r="EM114" s="3"/>
      <c r="EN114" s="4"/>
      <c r="EO114" s="3"/>
      <c r="EP114" s="4"/>
      <c r="EQ114" s="3"/>
      <c r="ER114" s="4"/>
      <c r="ES114" s="22"/>
      <c r="ET114" s="4"/>
      <c r="EU114" s="22"/>
      <c r="EV114" s="4"/>
      <c r="EW114" s="22"/>
      <c r="EX114" s="4"/>
      <c r="EY114" s="22">
        <v>1200</v>
      </c>
      <c r="EZ114" s="4"/>
      <c r="FA114" s="22"/>
      <c r="FB114" s="4"/>
      <c r="FC114" s="22">
        <v>1800</v>
      </c>
      <c r="FD114" s="4"/>
      <c r="FE114" s="22">
        <v>1200</v>
      </c>
      <c r="FF114" s="4"/>
      <c r="FG114" s="22">
        <v>600</v>
      </c>
      <c r="FH114" s="4"/>
      <c r="FI114" s="22">
        <v>600</v>
      </c>
      <c r="FJ114" s="4"/>
      <c r="FK114" s="22"/>
      <c r="FL114" s="4"/>
      <c r="FM114" s="22"/>
      <c r="FN114" s="4"/>
      <c r="FO114" s="22"/>
      <c r="FP114" s="4"/>
      <c r="FQ114" s="22"/>
      <c r="FR114" s="4"/>
      <c r="FS114" s="22"/>
      <c r="FT114" s="4"/>
      <c r="FU114" s="22"/>
      <c r="FV114" s="4"/>
    </row>
    <row r="115" spans="1:178" x14ac:dyDescent="0.25">
      <c r="A115" s="3">
        <f t="shared" si="18"/>
        <v>26885</v>
      </c>
      <c r="B115" s="2">
        <f t="shared" si="19"/>
        <v>26090</v>
      </c>
      <c r="C115" s="97">
        <f t="shared" si="20"/>
        <v>4.9834016117742547E-3</v>
      </c>
      <c r="D115" s="97">
        <f t="shared" si="21"/>
        <v>7.5335896819378233E-3</v>
      </c>
      <c r="E115" s="94">
        <v>6553</v>
      </c>
      <c r="F115" s="69" t="s">
        <v>46</v>
      </c>
      <c r="G115" s="13" t="s">
        <v>48</v>
      </c>
      <c r="H115" s="69"/>
      <c r="I115" s="22"/>
      <c r="J115" s="4"/>
      <c r="K115" s="3"/>
      <c r="L115" s="4"/>
      <c r="M115" s="22"/>
      <c r="N115" s="4"/>
      <c r="O115" s="22">
        <v>495</v>
      </c>
      <c r="P115" s="4"/>
      <c r="Q115" s="22"/>
      <c r="R115" s="4"/>
      <c r="S115" s="22"/>
      <c r="T115" s="4"/>
      <c r="U115" s="22"/>
      <c r="V115" s="4"/>
      <c r="W115" s="14">
        <v>0</v>
      </c>
      <c r="X115" s="4"/>
      <c r="Y115" s="3">
        <v>0</v>
      </c>
      <c r="Z115" s="4"/>
      <c r="AA115" s="3"/>
      <c r="AB115" s="4"/>
      <c r="AC115" s="3"/>
      <c r="AD115" s="4"/>
      <c r="AE115" s="3"/>
      <c r="AF115" s="22"/>
      <c r="AG115" s="3"/>
      <c r="AH115" s="4"/>
      <c r="AI115" s="3">
        <v>300</v>
      </c>
      <c r="AJ115" s="4"/>
      <c r="AK115" s="3"/>
      <c r="AL115" s="4"/>
      <c r="AM115" s="3"/>
      <c r="AN115" s="4"/>
      <c r="AO115" s="3"/>
      <c r="AP115" s="4"/>
      <c r="AQ115" s="3"/>
      <c r="AR115" s="4"/>
      <c r="AS115" s="3">
        <v>400</v>
      </c>
      <c r="AT115" s="55"/>
      <c r="AU115" s="3"/>
      <c r="AV115" s="4"/>
      <c r="AW115" s="3">
        <v>10445</v>
      </c>
      <c r="AX115" s="4"/>
      <c r="AY115" s="3"/>
      <c r="AZ115" s="4"/>
      <c r="BA115" s="3">
        <v>400</v>
      </c>
      <c r="BB115" s="4"/>
      <c r="BC115" s="3">
        <v>-400</v>
      </c>
      <c r="BD115" s="4"/>
      <c r="BE115" s="3">
        <v>6580</v>
      </c>
      <c r="BF115" s="4"/>
      <c r="BG115" s="3"/>
      <c r="BH115" s="4"/>
      <c r="BI115" s="3"/>
      <c r="BJ115" s="4"/>
      <c r="BK115" s="3">
        <v>1695</v>
      </c>
      <c r="BL115" s="4"/>
      <c r="BM115" s="3"/>
      <c r="BN115" s="4"/>
      <c r="BO115" s="3"/>
      <c r="BP115" s="4"/>
      <c r="BQ115" s="3"/>
      <c r="BR115" s="4"/>
      <c r="BS115" s="3"/>
      <c r="BT115" s="4"/>
      <c r="BU115" s="3"/>
      <c r="BV115" s="4"/>
      <c r="BW115" s="3"/>
      <c r="BX115" s="4"/>
      <c r="BY115" s="3"/>
      <c r="BZ115" s="4"/>
      <c r="CA115" s="22"/>
      <c r="CB115" s="4"/>
      <c r="CC115" s="22"/>
      <c r="CD115" s="4"/>
      <c r="CE115" s="22"/>
      <c r="CF115" s="4"/>
      <c r="CG115" s="3"/>
      <c r="CH115" s="4"/>
      <c r="CI115" s="3"/>
      <c r="CJ115" s="4"/>
      <c r="CK115" s="22"/>
      <c r="CL115" s="4"/>
      <c r="CM115" s="3">
        <v>375</v>
      </c>
      <c r="CN115" s="4"/>
      <c r="CO115" s="22"/>
      <c r="CP115" s="4"/>
      <c r="CQ115" s="22"/>
      <c r="CR115" s="4"/>
      <c r="CS115" s="22"/>
      <c r="CT115" s="4"/>
      <c r="CU115" s="22"/>
      <c r="CV115" s="4"/>
      <c r="CW115" s="22"/>
      <c r="CX115" s="4"/>
      <c r="CY115" s="22"/>
      <c r="CZ115" s="4"/>
      <c r="DA115" s="22"/>
      <c r="DB115" s="4"/>
      <c r="DC115" s="22"/>
      <c r="DD115" s="4"/>
      <c r="DE115" s="22"/>
      <c r="DF115" s="4"/>
      <c r="DG115" s="22"/>
      <c r="DH115" s="4"/>
      <c r="DI115" s="22"/>
      <c r="DJ115" s="4"/>
      <c r="DK115" s="22"/>
      <c r="DL115" s="4"/>
      <c r="DM115" s="3">
        <v>5695</v>
      </c>
      <c r="DN115" s="4"/>
      <c r="DO115" s="3"/>
      <c r="DP115" s="4"/>
      <c r="DQ115" s="3"/>
      <c r="DR115" s="4"/>
      <c r="DS115" s="3"/>
      <c r="DT115" s="4"/>
      <c r="DU115" s="3"/>
      <c r="DV115" s="4"/>
      <c r="DW115" s="3"/>
      <c r="DX115" s="4"/>
      <c r="DY115" s="3"/>
      <c r="DZ115" s="4"/>
      <c r="EA115" s="22"/>
      <c r="EB115" s="4"/>
      <c r="EC115" s="22">
        <v>450</v>
      </c>
      <c r="ED115" s="4"/>
      <c r="EE115" s="22"/>
      <c r="EF115" s="4"/>
      <c r="EG115" s="22"/>
      <c r="EH115" s="4"/>
      <c r="EI115" s="22">
        <v>450</v>
      </c>
      <c r="EJ115" s="4"/>
      <c r="EK115" s="22"/>
      <c r="EL115" s="4"/>
      <c r="EM115" s="3"/>
      <c r="EN115" s="4"/>
      <c r="EO115" s="3"/>
      <c r="EP115" s="4"/>
      <c r="EQ115" s="3"/>
      <c r="ER115" s="4"/>
      <c r="ES115" s="22"/>
      <c r="ET115" s="4"/>
      <c r="EU115" s="22"/>
      <c r="EV115" s="4"/>
      <c r="EW115" s="22"/>
      <c r="EX115" s="4"/>
      <c r="EY115" s="22"/>
      <c r="EZ115" s="4"/>
      <c r="FA115" s="22"/>
      <c r="FB115" s="4"/>
      <c r="FC115" s="22"/>
      <c r="FD115" s="4"/>
      <c r="FE115" s="22"/>
      <c r="FF115" s="4"/>
      <c r="FG115" s="22"/>
      <c r="FH115" s="4"/>
      <c r="FI115" s="22"/>
      <c r="FJ115" s="4"/>
      <c r="FK115" s="22"/>
      <c r="FL115" s="4"/>
      <c r="FM115" s="22"/>
      <c r="FN115" s="4"/>
      <c r="FO115" s="22"/>
      <c r="FP115" s="4"/>
      <c r="FQ115" s="22"/>
      <c r="FR115" s="4"/>
      <c r="FS115" s="22"/>
      <c r="FT115" s="4"/>
      <c r="FU115" s="22"/>
      <c r="FV115" s="4"/>
    </row>
    <row r="116" spans="1:178" x14ac:dyDescent="0.25">
      <c r="A116" s="3">
        <f t="shared" si="18"/>
        <v>5812.8</v>
      </c>
      <c r="B116" s="2">
        <f t="shared" si="19"/>
        <v>4680</v>
      </c>
      <c r="C116" s="97">
        <f t="shared" si="20"/>
        <v>1.0774601781261442E-3</v>
      </c>
      <c r="D116" s="97">
        <f t="shared" si="21"/>
        <v>1.3513683293012271E-3</v>
      </c>
      <c r="E116" s="94">
        <v>6559</v>
      </c>
      <c r="F116" s="78" t="s">
        <v>46</v>
      </c>
      <c r="G116" s="36" t="s">
        <v>107</v>
      </c>
      <c r="H116" s="69"/>
      <c r="I116" s="22"/>
      <c r="J116" s="4"/>
      <c r="K116" s="3"/>
      <c r="L116" s="4"/>
      <c r="M116" s="22"/>
      <c r="N116" s="4"/>
      <c r="O116" s="22"/>
      <c r="P116" s="4"/>
      <c r="Q116" s="22"/>
      <c r="R116" s="4"/>
      <c r="S116" s="22"/>
      <c r="T116" s="4"/>
      <c r="U116" s="22"/>
      <c r="V116" s="4"/>
      <c r="W116" s="14"/>
      <c r="X116" s="4"/>
      <c r="Y116" s="3"/>
      <c r="Z116" s="4"/>
      <c r="AA116" s="3"/>
      <c r="AB116" s="4"/>
      <c r="AC116" s="3">
        <v>837.8</v>
      </c>
      <c r="AD116" s="4"/>
      <c r="AE116" s="3"/>
      <c r="AF116" s="22"/>
      <c r="AG116" s="3"/>
      <c r="AH116" s="4"/>
      <c r="AI116" s="3"/>
      <c r="AJ116" s="4"/>
      <c r="AK116" s="3"/>
      <c r="AL116" s="4"/>
      <c r="AM116" s="3"/>
      <c r="AN116" s="4"/>
      <c r="AO116" s="3"/>
      <c r="AP116" s="4"/>
      <c r="AQ116" s="3">
        <v>295</v>
      </c>
      <c r="AR116" s="4"/>
      <c r="AS116" s="3"/>
      <c r="AT116" s="55"/>
      <c r="AU116" s="3">
        <v>280</v>
      </c>
      <c r="AV116" s="4"/>
      <c r="AW116" s="3">
        <v>70</v>
      </c>
      <c r="AX116" s="4"/>
      <c r="AY116" s="3">
        <v>70</v>
      </c>
      <c r="AZ116" s="4"/>
      <c r="BA116" s="3">
        <v>70</v>
      </c>
      <c r="BB116" s="4"/>
      <c r="BC116" s="3">
        <v>2625</v>
      </c>
      <c r="BD116" s="4"/>
      <c r="BE116" s="3"/>
      <c r="BF116" s="4"/>
      <c r="BG116" s="3">
        <v>70</v>
      </c>
      <c r="BH116" s="4"/>
      <c r="BI116" s="3"/>
      <c r="BJ116" s="4"/>
      <c r="BK116" s="3"/>
      <c r="BL116" s="4"/>
      <c r="BM116" s="3">
        <v>70</v>
      </c>
      <c r="BN116" s="4"/>
      <c r="BO116" s="3"/>
      <c r="BP116" s="4"/>
      <c r="BQ116" s="3">
        <v>70</v>
      </c>
      <c r="BR116" s="4"/>
      <c r="BS116" s="3">
        <v>70</v>
      </c>
      <c r="BT116" s="4"/>
      <c r="BU116" s="3"/>
      <c r="BV116" s="4"/>
      <c r="BW116" s="3">
        <v>140</v>
      </c>
      <c r="BX116" s="4"/>
      <c r="BY116" s="3"/>
      <c r="BZ116" s="4"/>
      <c r="CA116" s="22"/>
      <c r="CB116" s="4"/>
      <c r="CC116" s="22"/>
      <c r="CD116" s="4"/>
      <c r="CE116" s="22"/>
      <c r="CF116" s="4"/>
      <c r="CG116" s="3"/>
      <c r="CH116" s="4"/>
      <c r="CI116" s="3"/>
      <c r="CJ116" s="4"/>
      <c r="CK116" s="22"/>
      <c r="CL116" s="4"/>
      <c r="CM116" s="3"/>
      <c r="CN116" s="4"/>
      <c r="CO116" s="22"/>
      <c r="CP116" s="4"/>
      <c r="CQ116" s="22"/>
      <c r="CR116" s="4"/>
      <c r="CS116" s="22"/>
      <c r="CT116" s="4"/>
      <c r="CU116" s="22"/>
      <c r="CV116" s="4"/>
      <c r="CW116" s="22"/>
      <c r="CX116" s="4"/>
      <c r="CY116" s="22"/>
      <c r="CZ116" s="4"/>
      <c r="DA116" s="22"/>
      <c r="DB116" s="4"/>
      <c r="DC116" s="22"/>
      <c r="DD116" s="4"/>
      <c r="DE116" s="22"/>
      <c r="DF116" s="4"/>
      <c r="DG116" s="22"/>
      <c r="DH116" s="4"/>
      <c r="DI116" s="22"/>
      <c r="DJ116" s="4"/>
      <c r="DK116" s="22"/>
      <c r="DL116" s="4"/>
      <c r="DM116" s="3"/>
      <c r="DN116" s="4"/>
      <c r="DO116" s="3"/>
      <c r="DP116" s="4"/>
      <c r="DQ116" s="3"/>
      <c r="DR116" s="4"/>
      <c r="DS116" s="3"/>
      <c r="DT116" s="4"/>
      <c r="DU116" s="3"/>
      <c r="DV116" s="4"/>
      <c r="DW116" s="3"/>
      <c r="DX116" s="4"/>
      <c r="DY116" s="3"/>
      <c r="DZ116" s="4"/>
      <c r="EA116" s="22"/>
      <c r="EB116" s="4"/>
      <c r="EC116" s="22"/>
      <c r="ED116" s="4"/>
      <c r="EE116" s="22"/>
      <c r="EF116" s="4"/>
      <c r="EG116" s="22"/>
      <c r="EH116" s="4"/>
      <c r="EI116" s="22"/>
      <c r="EJ116" s="4"/>
      <c r="EK116" s="22"/>
      <c r="EL116" s="4"/>
      <c r="EM116" s="3"/>
      <c r="EN116" s="4"/>
      <c r="EO116" s="3"/>
      <c r="EP116" s="4"/>
      <c r="EQ116" s="3"/>
      <c r="ER116" s="4"/>
      <c r="ES116" s="22"/>
      <c r="ET116" s="4"/>
      <c r="EU116" s="22"/>
      <c r="EV116" s="4"/>
      <c r="EW116" s="22"/>
      <c r="EX116" s="4"/>
      <c r="EY116" s="22">
        <v>1145</v>
      </c>
      <c r="EZ116" s="4"/>
      <c r="FA116" s="22"/>
      <c r="FB116" s="4"/>
      <c r="FC116" s="22"/>
      <c r="FD116" s="4"/>
      <c r="FE116" s="22"/>
      <c r="FF116" s="4"/>
      <c r="FG116" s="22"/>
      <c r="FH116" s="4"/>
      <c r="FI116" s="22"/>
      <c r="FJ116" s="4"/>
      <c r="FK116" s="22"/>
      <c r="FL116" s="4"/>
      <c r="FM116" s="22"/>
      <c r="FN116" s="4"/>
      <c r="FO116" s="22"/>
      <c r="FP116" s="4"/>
      <c r="FQ116" s="22"/>
      <c r="FR116" s="4"/>
      <c r="FS116" s="22"/>
      <c r="FT116" s="4"/>
      <c r="FU116" s="22"/>
      <c r="FV116" s="4"/>
    </row>
    <row r="117" spans="1:178" x14ac:dyDescent="0.25">
      <c r="A117" s="3">
        <f t="shared" si="18"/>
        <v>1500</v>
      </c>
      <c r="B117" s="2">
        <f t="shared" si="19"/>
        <v>1500</v>
      </c>
      <c r="C117" s="97">
        <f t="shared" si="20"/>
        <v>2.7803988907053681E-4</v>
      </c>
      <c r="D117" s="97">
        <f t="shared" si="21"/>
        <v>4.3313087477603432E-4</v>
      </c>
      <c r="E117" s="94">
        <v>6496</v>
      </c>
      <c r="F117" s="78" t="s">
        <v>46</v>
      </c>
      <c r="G117" s="36" t="s">
        <v>171</v>
      </c>
      <c r="H117" s="69"/>
      <c r="I117" s="22"/>
      <c r="J117" s="4"/>
      <c r="K117" s="3"/>
      <c r="L117" s="4"/>
      <c r="M117" s="22"/>
      <c r="N117" s="4"/>
      <c r="O117" s="22"/>
      <c r="P117" s="4"/>
      <c r="Q117" s="22"/>
      <c r="R117" s="4"/>
      <c r="S117" s="22"/>
      <c r="T117" s="4"/>
      <c r="U117" s="22"/>
      <c r="V117" s="4"/>
      <c r="W117" s="14"/>
      <c r="X117" s="4"/>
      <c r="Y117" s="3"/>
      <c r="Z117" s="4"/>
      <c r="AA117" s="3"/>
      <c r="AB117" s="4"/>
      <c r="AC117" s="3"/>
      <c r="AD117" s="4"/>
      <c r="AE117" s="3"/>
      <c r="AF117" s="22"/>
      <c r="AG117" s="3"/>
      <c r="AH117" s="4"/>
      <c r="AI117" s="3"/>
      <c r="AJ117" s="4"/>
      <c r="AK117" s="3"/>
      <c r="AL117" s="4"/>
      <c r="AM117" s="3"/>
      <c r="AN117" s="4"/>
      <c r="AO117" s="3"/>
      <c r="AP117" s="4"/>
      <c r="AQ117" s="3"/>
      <c r="AR117" s="4"/>
      <c r="AS117" s="3"/>
      <c r="AT117" s="55"/>
      <c r="AU117" s="3"/>
      <c r="AV117" s="4"/>
      <c r="AW117" s="3"/>
      <c r="AX117" s="4"/>
      <c r="AY117" s="3"/>
      <c r="AZ117" s="4"/>
      <c r="BA117" s="3"/>
      <c r="BB117" s="4"/>
      <c r="BC117" s="3"/>
      <c r="BD117" s="4"/>
      <c r="BE117" s="3"/>
      <c r="BF117" s="4"/>
      <c r="BG117" s="3"/>
      <c r="BH117" s="4"/>
      <c r="BI117" s="3"/>
      <c r="BJ117" s="4"/>
      <c r="BK117" s="3"/>
      <c r="BL117" s="4"/>
      <c r="BM117" s="3"/>
      <c r="BN117" s="4"/>
      <c r="BO117" s="3"/>
      <c r="BP117" s="4"/>
      <c r="BQ117" s="3"/>
      <c r="BR117" s="4"/>
      <c r="BS117" s="3"/>
      <c r="BT117" s="4"/>
      <c r="BU117" s="3"/>
      <c r="BV117" s="4"/>
      <c r="BW117" s="3"/>
      <c r="BX117" s="4"/>
      <c r="BY117" s="3"/>
      <c r="BZ117" s="4"/>
      <c r="CA117" s="22"/>
      <c r="CB117" s="4"/>
      <c r="CC117" s="22"/>
      <c r="CD117" s="4"/>
      <c r="CE117" s="22"/>
      <c r="CF117" s="4"/>
      <c r="CG117" s="3"/>
      <c r="CH117" s="4"/>
      <c r="CI117" s="3"/>
      <c r="CJ117" s="4"/>
      <c r="CK117" s="22"/>
      <c r="CL117" s="4"/>
      <c r="CM117" s="3"/>
      <c r="CN117" s="4"/>
      <c r="CO117" s="22"/>
      <c r="CP117" s="4"/>
      <c r="CQ117" s="22"/>
      <c r="CR117" s="4"/>
      <c r="CS117" s="22"/>
      <c r="CT117" s="4"/>
      <c r="CU117" s="22"/>
      <c r="CV117" s="4"/>
      <c r="CW117" s="22"/>
      <c r="CX117" s="4"/>
      <c r="CY117" s="22"/>
      <c r="CZ117" s="4"/>
      <c r="DA117" s="22"/>
      <c r="DB117" s="4"/>
      <c r="DC117" s="22"/>
      <c r="DD117" s="4"/>
      <c r="DE117" s="22"/>
      <c r="DF117" s="4"/>
      <c r="DG117" s="22"/>
      <c r="DH117" s="4"/>
      <c r="DI117" s="22"/>
      <c r="DJ117" s="4"/>
      <c r="DK117" s="22"/>
      <c r="DL117" s="4"/>
      <c r="DM117" s="3"/>
      <c r="DN117" s="4"/>
      <c r="DO117" s="3"/>
      <c r="DP117" s="4"/>
      <c r="DQ117" s="3"/>
      <c r="DR117" s="4"/>
      <c r="DS117" s="3"/>
      <c r="DT117" s="4"/>
      <c r="DU117" s="3"/>
      <c r="DV117" s="4"/>
      <c r="DW117" s="3"/>
      <c r="DX117" s="4"/>
      <c r="DY117" s="3"/>
      <c r="DZ117" s="4"/>
      <c r="EA117" s="22"/>
      <c r="EB117" s="4"/>
      <c r="EC117" s="22"/>
      <c r="ED117" s="4"/>
      <c r="EE117" s="22"/>
      <c r="EF117" s="4"/>
      <c r="EG117" s="22"/>
      <c r="EH117" s="4"/>
      <c r="EI117" s="22"/>
      <c r="EJ117" s="4"/>
      <c r="EK117" s="22"/>
      <c r="EL117" s="4"/>
      <c r="EM117" s="3"/>
      <c r="EN117" s="4"/>
      <c r="EO117" s="3"/>
      <c r="EP117" s="4"/>
      <c r="EQ117" s="3"/>
      <c r="ER117" s="4"/>
      <c r="ES117" s="22"/>
      <c r="ET117" s="4"/>
      <c r="EU117" s="22"/>
      <c r="EV117" s="4"/>
      <c r="EW117" s="22"/>
      <c r="EX117" s="4"/>
      <c r="EY117" s="22">
        <v>1500</v>
      </c>
      <c r="EZ117" s="4"/>
      <c r="FA117" s="22"/>
      <c r="FB117" s="4"/>
      <c r="FC117" s="22"/>
      <c r="FD117" s="4"/>
      <c r="FE117" s="22"/>
      <c r="FF117" s="4"/>
      <c r="FG117" s="22"/>
      <c r="FH117" s="4"/>
      <c r="FI117" s="22"/>
      <c r="FJ117" s="4"/>
      <c r="FK117" s="22"/>
      <c r="FL117" s="4"/>
      <c r="FM117" s="22"/>
      <c r="FN117" s="4"/>
      <c r="FO117" s="22"/>
      <c r="FP117" s="4"/>
      <c r="FQ117" s="22"/>
      <c r="FR117" s="4"/>
      <c r="FS117" s="22"/>
      <c r="FT117" s="4"/>
      <c r="FU117" s="22"/>
      <c r="FV117" s="4"/>
    </row>
    <row r="118" spans="1:178" x14ac:dyDescent="0.25">
      <c r="A118" s="3">
        <f t="shared" si="18"/>
        <v>2512.41</v>
      </c>
      <c r="B118" s="2">
        <f t="shared" si="19"/>
        <v>1938</v>
      </c>
      <c r="C118" s="97">
        <f t="shared" si="20"/>
        <v>4.6570013179980489E-4</v>
      </c>
      <c r="D118" s="97">
        <f t="shared" si="21"/>
        <v>5.5960509021063629E-4</v>
      </c>
      <c r="E118" s="94">
        <v>6554</v>
      </c>
      <c r="F118" s="69" t="s">
        <v>46</v>
      </c>
      <c r="G118" s="13" t="s">
        <v>49</v>
      </c>
      <c r="H118" s="69"/>
      <c r="I118" s="22"/>
      <c r="J118" s="4"/>
      <c r="K118" s="3"/>
      <c r="L118" s="4"/>
      <c r="M118" s="22"/>
      <c r="N118" s="4"/>
      <c r="O118" s="22"/>
      <c r="P118" s="4"/>
      <c r="Q118" s="22"/>
      <c r="R118" s="4"/>
      <c r="S118" s="22"/>
      <c r="T118" s="4"/>
      <c r="U118" s="22"/>
      <c r="V118" s="4"/>
      <c r="W118" s="14">
        <v>574.41</v>
      </c>
      <c r="X118" s="4"/>
      <c r="Y118" s="3">
        <v>0</v>
      </c>
      <c r="Z118" s="4"/>
      <c r="AA118" s="3"/>
      <c r="AB118" s="4"/>
      <c r="AC118" s="3"/>
      <c r="AD118" s="4"/>
      <c r="AE118" s="3"/>
      <c r="AF118" s="22"/>
      <c r="AG118" s="3"/>
      <c r="AH118" s="4"/>
      <c r="AI118" s="3"/>
      <c r="AJ118" s="4"/>
      <c r="AK118" s="3"/>
      <c r="AL118" s="4"/>
      <c r="AM118" s="3"/>
      <c r="AN118" s="4"/>
      <c r="AO118" s="3"/>
      <c r="AP118" s="4"/>
      <c r="AQ118" s="3"/>
      <c r="AR118" s="4"/>
      <c r="AS118" s="3">
        <v>1330</v>
      </c>
      <c r="AT118" s="55"/>
      <c r="AU118" s="3"/>
      <c r="AV118" s="4"/>
      <c r="AW118" s="3"/>
      <c r="AX118" s="4"/>
      <c r="AY118" s="3"/>
      <c r="AZ118" s="4"/>
      <c r="BA118" s="3"/>
      <c r="BB118" s="4"/>
      <c r="BC118" s="3"/>
      <c r="BD118" s="4"/>
      <c r="BE118" s="3"/>
      <c r="BF118" s="4"/>
      <c r="BG118" s="3"/>
      <c r="BH118" s="4"/>
      <c r="BI118" s="3"/>
      <c r="BJ118" s="4"/>
      <c r="BK118" s="3"/>
      <c r="BL118" s="4"/>
      <c r="BM118" s="3"/>
      <c r="BN118" s="4"/>
      <c r="BO118" s="3"/>
      <c r="BP118" s="4"/>
      <c r="BQ118" s="3"/>
      <c r="BR118" s="4"/>
      <c r="BS118" s="3"/>
      <c r="BT118" s="4"/>
      <c r="BU118" s="3"/>
      <c r="BV118" s="4"/>
      <c r="BW118" s="3"/>
      <c r="BX118" s="4"/>
      <c r="BY118" s="3"/>
      <c r="BZ118" s="4"/>
      <c r="CA118" s="22"/>
      <c r="CB118" s="4"/>
      <c r="CC118" s="22"/>
      <c r="CD118" s="4"/>
      <c r="CE118" s="22"/>
      <c r="CF118" s="4"/>
      <c r="CG118" s="3"/>
      <c r="CH118" s="4"/>
      <c r="CI118" s="3"/>
      <c r="CJ118" s="4"/>
      <c r="CK118" s="22"/>
      <c r="CL118" s="4"/>
      <c r="CM118" s="3">
        <v>304</v>
      </c>
      <c r="CN118" s="4"/>
      <c r="CO118" s="22"/>
      <c r="CP118" s="4"/>
      <c r="CQ118" s="22"/>
      <c r="CR118" s="4"/>
      <c r="CS118" s="22"/>
      <c r="CT118" s="4"/>
      <c r="CU118" s="22"/>
      <c r="CV118" s="4"/>
      <c r="CW118" s="22"/>
      <c r="CX118" s="4"/>
      <c r="CY118" s="22"/>
      <c r="CZ118" s="4"/>
      <c r="DA118" s="22"/>
      <c r="DB118" s="4"/>
      <c r="DC118" s="22"/>
      <c r="DD118" s="4"/>
      <c r="DE118" s="22"/>
      <c r="DF118" s="4"/>
      <c r="DG118" s="22"/>
      <c r="DH118" s="4"/>
      <c r="DI118" s="22"/>
      <c r="DJ118" s="4"/>
      <c r="DK118" s="22"/>
      <c r="DL118" s="4"/>
      <c r="DM118" s="3"/>
      <c r="DN118" s="4"/>
      <c r="DO118" s="3"/>
      <c r="DP118" s="4"/>
      <c r="DQ118" s="3"/>
      <c r="DR118" s="4"/>
      <c r="DS118" s="3"/>
      <c r="DT118" s="4"/>
      <c r="DU118" s="3"/>
      <c r="DV118" s="4"/>
      <c r="DW118" s="3"/>
      <c r="DX118" s="4"/>
      <c r="DY118" s="3"/>
      <c r="DZ118" s="4"/>
      <c r="EA118" s="22"/>
      <c r="EB118" s="4"/>
      <c r="EC118" s="22"/>
      <c r="ED118" s="4"/>
      <c r="EE118" s="22"/>
      <c r="EF118" s="4"/>
      <c r="EG118" s="22"/>
      <c r="EH118" s="4"/>
      <c r="EI118" s="22"/>
      <c r="EJ118" s="4"/>
      <c r="EK118" s="22"/>
      <c r="EL118" s="4"/>
      <c r="EM118" s="3"/>
      <c r="EN118" s="4"/>
      <c r="EO118" s="3"/>
      <c r="EP118" s="4"/>
      <c r="EQ118" s="3"/>
      <c r="ER118" s="4"/>
      <c r="ES118" s="22">
        <v>304</v>
      </c>
      <c r="ET118" s="4"/>
      <c r="EU118" s="22"/>
      <c r="EV118" s="4"/>
      <c r="EW118" s="22"/>
      <c r="EX118" s="4"/>
      <c r="EY118" s="22"/>
      <c r="EZ118" s="4"/>
      <c r="FA118" s="22"/>
      <c r="FB118" s="4"/>
      <c r="FC118" s="22"/>
      <c r="FD118" s="4"/>
      <c r="FE118" s="22"/>
      <c r="FF118" s="4"/>
      <c r="FG118" s="22"/>
      <c r="FH118" s="4"/>
      <c r="FI118" s="22"/>
      <c r="FJ118" s="4"/>
      <c r="FK118" s="22"/>
      <c r="FL118" s="4"/>
      <c r="FM118" s="22"/>
      <c r="FN118" s="4"/>
      <c r="FO118" s="22"/>
      <c r="FP118" s="4"/>
      <c r="FQ118" s="22"/>
      <c r="FR118" s="4"/>
      <c r="FS118" s="22"/>
      <c r="FT118" s="4"/>
      <c r="FU118" s="22"/>
      <c r="FV118" s="4"/>
    </row>
    <row r="119" spans="1:178" ht="15.75" thickBot="1" x14ac:dyDescent="0.3">
      <c r="A119" s="5">
        <f t="shared" si="18"/>
        <v>46736.5</v>
      </c>
      <c r="B119" s="2">
        <f>SUM(AR119:GE119)</f>
        <v>27809</v>
      </c>
      <c r="C119" s="98">
        <f>+A119/$A$138</f>
        <v>8.6630741836967624E-3</v>
      </c>
      <c r="D119" s="97">
        <f t="shared" si="21"/>
        <v>8.0299576644311584E-3</v>
      </c>
      <c r="E119" s="95">
        <v>6462</v>
      </c>
      <c r="F119" s="70" t="s">
        <v>46</v>
      </c>
      <c r="G119" s="16" t="s">
        <v>50</v>
      </c>
      <c r="H119" s="70"/>
      <c r="I119" s="25">
        <v>432.5</v>
      </c>
      <c r="J119" s="6"/>
      <c r="K119" s="5">
        <v>940</v>
      </c>
      <c r="L119" s="6"/>
      <c r="M119" s="25"/>
      <c r="N119" s="6"/>
      <c r="O119" s="25">
        <v>3465</v>
      </c>
      <c r="P119" s="6"/>
      <c r="Q119" s="25"/>
      <c r="R119" s="6"/>
      <c r="S119" s="25"/>
      <c r="T119" s="6"/>
      <c r="U119" s="25"/>
      <c r="V119" s="6"/>
      <c r="W119" s="17">
        <v>2360</v>
      </c>
      <c r="X119" s="6"/>
      <c r="Y119" s="5">
        <v>980</v>
      </c>
      <c r="Z119" s="6"/>
      <c r="AA119" s="3"/>
      <c r="AB119" s="6"/>
      <c r="AC119" s="3">
        <v>1720</v>
      </c>
      <c r="AD119" s="6"/>
      <c r="AE119" s="3"/>
      <c r="AF119" s="22"/>
      <c r="AG119" s="3"/>
      <c r="AH119" s="4"/>
      <c r="AI119" s="3">
        <v>5300</v>
      </c>
      <c r="AJ119" s="6"/>
      <c r="AK119" s="3">
        <v>3730</v>
      </c>
      <c r="AL119" s="6"/>
      <c r="AM119" s="3"/>
      <c r="AN119" s="6"/>
      <c r="AO119" s="3"/>
      <c r="AP119" s="6"/>
      <c r="AQ119" s="3"/>
      <c r="AR119" s="6"/>
      <c r="AS119" s="3">
        <v>280</v>
      </c>
      <c r="AT119" s="56"/>
      <c r="AU119" s="3"/>
      <c r="AV119" s="6"/>
      <c r="AW119" s="3">
        <v>2210</v>
      </c>
      <c r="AX119" s="6"/>
      <c r="AY119" s="3"/>
      <c r="AZ119" s="6"/>
      <c r="BA119" s="5">
        <v>1330</v>
      </c>
      <c r="BB119" s="6"/>
      <c r="BC119" s="3">
        <v>490</v>
      </c>
      <c r="BD119" s="6"/>
      <c r="BE119" s="3">
        <v>980</v>
      </c>
      <c r="BF119" s="6"/>
      <c r="BG119" s="3"/>
      <c r="BH119" s="6"/>
      <c r="BI119" s="3">
        <v>490</v>
      </c>
      <c r="BJ119" s="6"/>
      <c r="BK119" s="3">
        <v>490</v>
      </c>
      <c r="BL119" s="6"/>
      <c r="BM119" s="3">
        <v>490</v>
      </c>
      <c r="BN119" s="6"/>
      <c r="BO119" s="3">
        <v>490</v>
      </c>
      <c r="BP119" s="6"/>
      <c r="BQ119" s="3"/>
      <c r="BR119" s="6"/>
      <c r="BS119" s="3">
        <v>980</v>
      </c>
      <c r="BT119" s="6"/>
      <c r="BU119" s="3"/>
      <c r="BV119" s="6"/>
      <c r="BW119" s="3">
        <v>980</v>
      </c>
      <c r="BX119" s="6"/>
      <c r="BY119" s="3"/>
      <c r="BZ119" s="6"/>
      <c r="CA119" s="22"/>
      <c r="CB119" s="6"/>
      <c r="CC119" s="22"/>
      <c r="CD119" s="6"/>
      <c r="CE119" s="22"/>
      <c r="CF119" s="6"/>
      <c r="CG119" s="3">
        <v>1470</v>
      </c>
      <c r="CH119" s="6"/>
      <c r="CI119" s="3">
        <v>980</v>
      </c>
      <c r="CJ119" s="6"/>
      <c r="CK119" s="22"/>
      <c r="CL119" s="6"/>
      <c r="CM119" s="3">
        <v>2804</v>
      </c>
      <c r="CN119" s="6"/>
      <c r="CO119" s="22">
        <v>225</v>
      </c>
      <c r="CP119" s="6"/>
      <c r="CQ119" s="22"/>
      <c r="CR119" s="6"/>
      <c r="CS119" s="22"/>
      <c r="CT119" s="6"/>
      <c r="CU119" s="22"/>
      <c r="CV119" s="6"/>
      <c r="CW119" s="22"/>
      <c r="CX119" s="6"/>
      <c r="CY119" s="22"/>
      <c r="CZ119" s="6"/>
      <c r="DA119" s="22"/>
      <c r="DB119" s="6"/>
      <c r="DC119" s="22"/>
      <c r="DD119" s="6"/>
      <c r="DE119" s="22"/>
      <c r="DF119" s="6"/>
      <c r="DG119" s="22"/>
      <c r="DH119" s="6"/>
      <c r="DI119" s="22"/>
      <c r="DJ119" s="6"/>
      <c r="DK119" s="22"/>
      <c r="DL119" s="6"/>
      <c r="DM119" s="3">
        <v>3640</v>
      </c>
      <c r="DN119" s="6"/>
      <c r="DO119" s="3"/>
      <c r="DP119" s="6"/>
      <c r="DQ119" s="3"/>
      <c r="DR119" s="6"/>
      <c r="DS119" s="3"/>
      <c r="DT119" s="6"/>
      <c r="DU119" s="3"/>
      <c r="DV119" s="6"/>
      <c r="DW119" s="3"/>
      <c r="DX119" s="6"/>
      <c r="DY119" s="3"/>
      <c r="DZ119" s="6"/>
      <c r="EA119" s="22"/>
      <c r="EB119" s="6"/>
      <c r="EC119" s="22">
        <v>1055</v>
      </c>
      <c r="ED119" s="6"/>
      <c r="EE119" s="22"/>
      <c r="EF119" s="6"/>
      <c r="EG119" s="22"/>
      <c r="EH119" s="6"/>
      <c r="EI119" s="22">
        <v>1055</v>
      </c>
      <c r="EJ119" s="6"/>
      <c r="EK119" s="22"/>
      <c r="EL119" s="6"/>
      <c r="EM119" s="3"/>
      <c r="EN119" s="6"/>
      <c r="EO119" s="3"/>
      <c r="EP119" s="6"/>
      <c r="EQ119" s="3"/>
      <c r="ER119" s="6"/>
      <c r="ES119" s="22">
        <v>980</v>
      </c>
      <c r="ET119" s="6"/>
      <c r="EU119" s="22"/>
      <c r="EV119" s="6"/>
      <c r="EW119" s="22"/>
      <c r="EX119" s="6"/>
      <c r="EY119" s="22">
        <v>980</v>
      </c>
      <c r="EZ119" s="6"/>
      <c r="FA119" s="22"/>
      <c r="FB119" s="6"/>
      <c r="FC119" s="22">
        <v>3450</v>
      </c>
      <c r="FD119" s="6"/>
      <c r="FE119" s="22">
        <v>980</v>
      </c>
      <c r="FF119" s="6"/>
      <c r="FG119" s="22">
        <v>980</v>
      </c>
      <c r="FH119" s="6"/>
      <c r="FI119" s="22"/>
      <c r="FJ119" s="6"/>
      <c r="FK119" s="22"/>
      <c r="FL119" s="6"/>
      <c r="FM119" s="22"/>
      <c r="FN119" s="6"/>
      <c r="FO119" s="22"/>
      <c r="FP119" s="6"/>
      <c r="FQ119" s="22"/>
      <c r="FR119" s="6"/>
      <c r="FS119" s="22"/>
      <c r="FT119" s="6"/>
      <c r="FU119" s="22"/>
      <c r="FV119" s="6"/>
    </row>
    <row r="120" spans="1:178" ht="15.75" thickBot="1" x14ac:dyDescent="0.3">
      <c r="E120" s="76" t="s">
        <v>11</v>
      </c>
      <c r="H120" s="70" t="s">
        <v>58</v>
      </c>
      <c r="I120" s="5"/>
      <c r="J120" s="20">
        <f>SUM(I113:I119)</f>
        <v>432.5</v>
      </c>
      <c r="K120" s="5"/>
      <c r="L120" s="20">
        <f>SUM(K113:K119)</f>
        <v>1242.5</v>
      </c>
      <c r="M120" s="25"/>
      <c r="N120" s="20">
        <f>SUM(M113:M119)</f>
        <v>0</v>
      </c>
      <c r="O120" s="5"/>
      <c r="P120" s="20">
        <f>SUM(O113:O119)</f>
        <v>3960</v>
      </c>
      <c r="Q120" s="5"/>
      <c r="R120" s="20">
        <f>SUM(Q113:Q119)</f>
        <v>0</v>
      </c>
      <c r="S120" s="5"/>
      <c r="T120" s="20">
        <f>SUM(S113:S119)</f>
        <v>0</v>
      </c>
      <c r="U120" s="19"/>
      <c r="V120" s="20">
        <f>SUM(U113:U119)</f>
        <v>0</v>
      </c>
      <c r="W120" s="21"/>
      <c r="X120" s="20">
        <f>SUM(W113:W119)</f>
        <v>4634.41</v>
      </c>
      <c r="Y120" s="19"/>
      <c r="Z120" s="20">
        <f>SUM(Y113:Y119)</f>
        <v>980</v>
      </c>
      <c r="AA120" s="19"/>
      <c r="AB120" s="20">
        <f>SUM(AA113:AA119)</f>
        <v>300</v>
      </c>
      <c r="AC120" s="19"/>
      <c r="AD120" s="20">
        <f>SUM(AC113:AC119)</f>
        <v>2557.8000000000002</v>
      </c>
      <c r="AE120" s="19"/>
      <c r="AF120" s="26"/>
      <c r="AG120" s="19"/>
      <c r="AH120" s="47"/>
      <c r="AI120" s="19"/>
      <c r="AJ120" s="20">
        <f>SUM(AI113:AI119)</f>
        <v>5600</v>
      </c>
      <c r="AK120" s="19"/>
      <c r="AL120" s="20">
        <f>SUM(AK113:AK119)</f>
        <v>3730</v>
      </c>
      <c r="AM120" s="19"/>
      <c r="AN120" s="20">
        <f>SUM(AM113:AM119)</f>
        <v>0</v>
      </c>
      <c r="AO120" s="19"/>
      <c r="AP120" s="20">
        <f>SUM(AO113:AO119)</f>
        <v>0</v>
      </c>
      <c r="AQ120" s="19"/>
      <c r="AR120" s="20">
        <f>SUM(AQ113:AQ119)</f>
        <v>295</v>
      </c>
      <c r="AS120" s="19"/>
      <c r="AT120" s="57">
        <f>SUM(AS113:AS119)</f>
        <v>4410</v>
      </c>
      <c r="AU120" s="19"/>
      <c r="AV120" s="20">
        <f>SUM(AU113:AU119)</f>
        <v>280</v>
      </c>
      <c r="AW120" s="19"/>
      <c r="AX120" s="20">
        <f>SUM(AW113:AW119)</f>
        <v>12725</v>
      </c>
      <c r="AY120" s="19"/>
      <c r="AZ120" s="20">
        <f>SUM(AY113:AY119)</f>
        <v>2470</v>
      </c>
      <c r="BA120" s="19"/>
      <c r="BB120" s="20">
        <f>SUM(BA113:BA119)</f>
        <v>6600</v>
      </c>
      <c r="BC120" s="19"/>
      <c r="BD120" s="20">
        <f>SUM(BC113:BC119)</f>
        <v>5829.4</v>
      </c>
      <c r="BE120" s="19"/>
      <c r="BF120" s="20">
        <f>SUM(BE113:BE119)</f>
        <v>8160</v>
      </c>
      <c r="BG120" s="19"/>
      <c r="BH120" s="20">
        <f>SUM(BG113:BG119)</f>
        <v>70</v>
      </c>
      <c r="BI120" s="19"/>
      <c r="BJ120" s="20">
        <f>SUM(BI113:BI119)</f>
        <v>490</v>
      </c>
      <c r="BK120" s="19"/>
      <c r="BL120" s="20">
        <f>SUM(BK113:BK119)</f>
        <v>3985</v>
      </c>
      <c r="BM120" s="19"/>
      <c r="BN120" s="20">
        <f>SUM(BM113:BM119)</f>
        <v>560</v>
      </c>
      <c r="BO120" s="19"/>
      <c r="BP120" s="20">
        <f>SUM(BO113:BO119)</f>
        <v>490</v>
      </c>
      <c r="BQ120" s="19"/>
      <c r="BR120" s="20">
        <f>SUM(BQ113:BQ119)</f>
        <v>70</v>
      </c>
      <c r="BS120" s="19"/>
      <c r="BT120" s="20">
        <f>SUM(BS113:BS119)</f>
        <v>2250</v>
      </c>
      <c r="BU120" s="19"/>
      <c r="BV120" s="20">
        <f>SUM(BU113:BU119)</f>
        <v>0</v>
      </c>
      <c r="BW120" s="19"/>
      <c r="BX120" s="20">
        <f>SUM(BW113:BW119)</f>
        <v>1120</v>
      </c>
      <c r="BY120" s="19"/>
      <c r="BZ120" s="20">
        <f>SUM(BY113:BY119)</f>
        <v>2400</v>
      </c>
      <c r="CA120" s="21"/>
      <c r="CB120" s="20">
        <f>SUM(CA113:CA119)</f>
        <v>0</v>
      </c>
      <c r="CC120" s="21"/>
      <c r="CD120" s="20">
        <f>SUM(CC113:CC119)</f>
        <v>0</v>
      </c>
      <c r="CE120" s="21"/>
      <c r="CF120" s="20">
        <f>SUM(CE113:CE119)</f>
        <v>0</v>
      </c>
      <c r="CG120" s="19"/>
      <c r="CH120" s="20">
        <f>SUM(CG113:CG119)</f>
        <v>3870</v>
      </c>
      <c r="CI120" s="19"/>
      <c r="CJ120" s="20">
        <f>SUM(CI113:CI119)</f>
        <v>3380</v>
      </c>
      <c r="CK120" s="21"/>
      <c r="CL120" s="20">
        <f>SUM(CK113:CK119)</f>
        <v>0</v>
      </c>
      <c r="CM120" s="19"/>
      <c r="CN120" s="20">
        <f>SUM(CM113:CM119)</f>
        <v>5283</v>
      </c>
      <c r="CO120" s="21"/>
      <c r="CP120" s="20">
        <f>SUM(CO113:CO119)</f>
        <v>825</v>
      </c>
      <c r="CQ120" s="21"/>
      <c r="CR120" s="20">
        <f>SUM(CQ113:CQ119)</f>
        <v>0</v>
      </c>
      <c r="CS120" s="21"/>
      <c r="CT120" s="20">
        <f>SUM(CS113:CS119)</f>
        <v>0</v>
      </c>
      <c r="CU120" s="21"/>
      <c r="CV120" s="20">
        <f>SUM(CU113:CU119)</f>
        <v>0</v>
      </c>
      <c r="CW120" s="21"/>
      <c r="CX120" s="20">
        <f>SUM(CW113:CW119)</f>
        <v>0</v>
      </c>
      <c r="CY120" s="21"/>
      <c r="CZ120" s="20">
        <f>SUM(CY113:CY119)</f>
        <v>0</v>
      </c>
      <c r="DA120" s="21"/>
      <c r="DB120" s="20">
        <f>SUM(DA113:DA119)</f>
        <v>0</v>
      </c>
      <c r="DC120" s="21"/>
      <c r="DD120" s="20">
        <f>SUM(DC113:DC119)</f>
        <v>0</v>
      </c>
      <c r="DE120" s="21"/>
      <c r="DF120" s="20">
        <f>SUM(DE113:DE119)</f>
        <v>0</v>
      </c>
      <c r="DG120" s="21"/>
      <c r="DH120" s="20">
        <f>SUM(DG113:DG119)</f>
        <v>0</v>
      </c>
      <c r="DI120" s="21"/>
      <c r="DJ120" s="20">
        <f>SUM(DI113:DI119)</f>
        <v>0</v>
      </c>
      <c r="DK120" s="21"/>
      <c r="DL120" s="20">
        <f>SUM(DK113:DK119)</f>
        <v>0</v>
      </c>
      <c r="DM120" s="19"/>
      <c r="DN120" s="20">
        <f>SUM(DM113:DM119)</f>
        <v>9335</v>
      </c>
      <c r="DO120" s="19"/>
      <c r="DP120" s="20">
        <f>SUM(DO113:DO119)</f>
        <v>0</v>
      </c>
      <c r="DQ120" s="19"/>
      <c r="DR120" s="20">
        <f>SUM(DQ113:DQ119)</f>
        <v>0</v>
      </c>
      <c r="DS120" s="19"/>
      <c r="DT120" s="20">
        <f>SUM(DS113:DS119)</f>
        <v>0</v>
      </c>
      <c r="DU120" s="19"/>
      <c r="DV120" s="20">
        <f>SUM(DU113:DU119)</f>
        <v>0</v>
      </c>
      <c r="DW120" s="19"/>
      <c r="DX120" s="20">
        <f>SUM(DW113:DW119)</f>
        <v>0</v>
      </c>
      <c r="DY120" s="19"/>
      <c r="DZ120" s="20">
        <f>SUM(DY113:DY119)</f>
        <v>0</v>
      </c>
      <c r="EA120" s="21"/>
      <c r="EB120" s="20">
        <f>SUM(EA113:EA119)</f>
        <v>0</v>
      </c>
      <c r="EC120" s="21"/>
      <c r="ED120" s="20">
        <f>SUM(EC113:EC119)</f>
        <v>4505</v>
      </c>
      <c r="EE120" s="21"/>
      <c r="EF120" s="20">
        <f>SUM(EE113:EE119)</f>
        <v>0</v>
      </c>
      <c r="EG120" s="21"/>
      <c r="EH120" s="20">
        <f>SUM(EG113:EG119)</f>
        <v>0</v>
      </c>
      <c r="EI120" s="21"/>
      <c r="EJ120" s="20">
        <f>SUM(EI113:EI119)</f>
        <v>4505</v>
      </c>
      <c r="EK120" s="21"/>
      <c r="EL120" s="20">
        <f>SUM(EK113:EK119)</f>
        <v>0</v>
      </c>
      <c r="EM120" s="19"/>
      <c r="EN120" s="20">
        <f>SUM(EM113:EM119)</f>
        <v>0</v>
      </c>
      <c r="EO120" s="19"/>
      <c r="EP120" s="20">
        <f>SUM(EO113:EO119)</f>
        <v>0</v>
      </c>
      <c r="EQ120" s="19"/>
      <c r="ER120" s="20">
        <f>SUM(EQ113:EQ119)</f>
        <v>0</v>
      </c>
      <c r="ES120" s="21"/>
      <c r="ET120" s="20">
        <f>SUM(ES113:ES119)</f>
        <v>1284</v>
      </c>
      <c r="EU120" s="21"/>
      <c r="EV120" s="20">
        <f>SUM(EU113:EU119)</f>
        <v>0</v>
      </c>
      <c r="EW120" s="21"/>
      <c r="EX120" s="20">
        <f>SUM(EW113:EW119)</f>
        <v>0</v>
      </c>
      <c r="EY120" s="21"/>
      <c r="EZ120" s="20">
        <f>SUM(EY113:EY119)</f>
        <v>4825</v>
      </c>
      <c r="FA120" s="21"/>
      <c r="FB120" s="20">
        <f>SUM(FA113:FA119)</f>
        <v>0</v>
      </c>
      <c r="FC120" s="21"/>
      <c r="FD120" s="20">
        <f>SUM(FC113:FC119)</f>
        <v>5250</v>
      </c>
      <c r="FE120" s="21"/>
      <c r="FF120" s="20">
        <f>SUM(FE113:FE119)</f>
        <v>2180</v>
      </c>
      <c r="FG120" s="21"/>
      <c r="FH120" s="20">
        <f>SUM(FG113:FG119)</f>
        <v>1580</v>
      </c>
      <c r="FI120" s="21"/>
      <c r="FJ120" s="20">
        <f>SUM(FI113:FI119)</f>
        <v>600</v>
      </c>
      <c r="FK120" s="21"/>
      <c r="FL120" s="20">
        <f>SUM(FK113:FK119)</f>
        <v>0</v>
      </c>
      <c r="FM120" s="21"/>
      <c r="FN120" s="20">
        <f>SUM(FM113:FM119)</f>
        <v>0</v>
      </c>
      <c r="FO120" s="21"/>
      <c r="FP120" s="20">
        <f>SUM(FO113:FO119)</f>
        <v>0</v>
      </c>
      <c r="FQ120" s="21"/>
      <c r="FR120" s="20">
        <f>SUM(FQ113:FQ119)</f>
        <v>0</v>
      </c>
      <c r="FS120" s="21"/>
      <c r="FT120" s="20">
        <f>SUM(FS113:FS119)</f>
        <v>0</v>
      </c>
      <c r="FU120" s="21"/>
      <c r="FV120" s="20">
        <f>SUM(FU113:FU119)</f>
        <v>0</v>
      </c>
    </row>
    <row r="121" spans="1:178" ht="15.75" thickBot="1" x14ac:dyDescent="0.3">
      <c r="A121" s="2"/>
      <c r="B121" s="2"/>
      <c r="C121" s="88"/>
      <c r="D121" s="88"/>
      <c r="E121" s="77"/>
      <c r="F121" s="13"/>
      <c r="G121" s="13"/>
      <c r="H121" s="13"/>
      <c r="I121" s="22"/>
      <c r="J121" s="22"/>
      <c r="K121" s="22"/>
      <c r="L121" s="22"/>
      <c r="M121" s="22"/>
      <c r="N121" s="22"/>
      <c r="O121" s="22"/>
      <c r="P121" s="22"/>
      <c r="Q121" s="22"/>
      <c r="R121" s="22"/>
      <c r="S121" s="22"/>
      <c r="T121" s="22"/>
      <c r="U121" s="22"/>
      <c r="V121" s="22"/>
      <c r="W121" s="14"/>
      <c r="X121" s="22"/>
      <c r="Y121" s="22"/>
      <c r="Z121" s="22"/>
      <c r="AB121" s="22"/>
      <c r="AD121" s="22"/>
      <c r="AE121" s="2"/>
      <c r="AF121" s="2"/>
      <c r="AG121" s="2"/>
      <c r="AH121" s="2"/>
      <c r="AJ121" s="22"/>
      <c r="AL121" s="22"/>
      <c r="AN121" s="22"/>
      <c r="AP121" s="22"/>
      <c r="AR121" s="22"/>
      <c r="AT121" s="58"/>
      <c r="AV121" s="22"/>
      <c r="AX121" s="22"/>
      <c r="AZ121" s="22"/>
      <c r="BB121" s="22"/>
      <c r="BD121" s="22"/>
      <c r="BF121" s="22"/>
      <c r="BH121" s="22"/>
      <c r="BJ121" s="22"/>
      <c r="BL121" s="22"/>
      <c r="BN121" s="22"/>
      <c r="BP121" s="22"/>
      <c r="BR121" s="22"/>
      <c r="BT121" s="22"/>
      <c r="BV121" s="22"/>
      <c r="BX121" s="22"/>
      <c r="BZ121" s="22"/>
      <c r="CA121" s="22"/>
      <c r="CB121" s="22"/>
      <c r="CC121" s="22"/>
      <c r="CD121" s="22"/>
      <c r="CE121" s="22"/>
      <c r="CF121" s="22"/>
      <c r="CH121" s="22"/>
      <c r="CJ121" s="22"/>
      <c r="CK121" s="22"/>
      <c r="CL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N121" s="22"/>
      <c r="DP121" s="22"/>
      <c r="DR121" s="22"/>
      <c r="DT121" s="22"/>
      <c r="DV121" s="22"/>
      <c r="DX121" s="22"/>
      <c r="DZ121" s="22"/>
      <c r="EA121" s="22"/>
      <c r="EB121" s="22"/>
      <c r="EC121" s="22"/>
      <c r="ED121" s="22"/>
      <c r="EE121" s="22"/>
      <c r="EF121" s="22"/>
      <c r="EG121" s="22"/>
      <c r="EH121" s="22"/>
      <c r="EI121" s="22"/>
      <c r="EJ121" s="22"/>
      <c r="EK121" s="22"/>
      <c r="EL121" s="22"/>
      <c r="EN121" s="22"/>
      <c r="EP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c r="FU121" s="22"/>
      <c r="FV121" s="22"/>
    </row>
    <row r="122" spans="1:178" ht="15.75" thickBot="1" x14ac:dyDescent="0.3">
      <c r="A122" s="19">
        <f>SUM(I129:GD129)</f>
        <v>827824.70000000054</v>
      </c>
      <c r="B122" s="19"/>
      <c r="C122" s="89">
        <f>+A122/$A$138</f>
        <v>0.15344552517190038</v>
      </c>
      <c r="D122" s="99"/>
      <c r="E122" s="77" t="s">
        <v>11</v>
      </c>
      <c r="F122" s="13"/>
      <c r="G122" s="13"/>
      <c r="H122" s="13"/>
      <c r="I122" s="22"/>
      <c r="J122" s="22"/>
      <c r="K122" s="22"/>
      <c r="L122" s="22"/>
      <c r="M122" s="22"/>
      <c r="N122" s="22"/>
      <c r="O122" s="22"/>
      <c r="P122" s="22"/>
      <c r="Q122" s="22"/>
      <c r="R122" s="22"/>
      <c r="S122" s="22"/>
      <c r="T122" s="22"/>
      <c r="U122" s="22"/>
      <c r="V122" s="22"/>
      <c r="W122" s="14"/>
      <c r="X122" s="22"/>
      <c r="Y122" s="22"/>
      <c r="Z122" s="22"/>
      <c r="AB122" s="22"/>
      <c r="AD122" s="22"/>
      <c r="AE122" s="2"/>
      <c r="AF122" s="2"/>
      <c r="AG122" s="2"/>
      <c r="AH122" s="2"/>
      <c r="AJ122" s="22"/>
      <c r="AL122" s="22"/>
      <c r="AN122" s="22"/>
      <c r="AP122" s="22"/>
      <c r="AR122" s="22"/>
      <c r="AT122" s="58"/>
      <c r="AV122" s="22"/>
      <c r="AX122" s="22"/>
      <c r="AZ122" s="22"/>
      <c r="BB122" s="22"/>
      <c r="BD122" s="22"/>
      <c r="BF122" s="22"/>
      <c r="BH122" s="22"/>
      <c r="BJ122" s="22"/>
      <c r="BL122" s="22"/>
      <c r="BN122" s="22"/>
      <c r="BP122" s="22"/>
      <c r="BR122" s="22"/>
      <c r="BT122" s="22"/>
      <c r="BV122" s="22"/>
      <c r="BX122" s="22"/>
      <c r="BZ122" s="22"/>
      <c r="CA122" s="22"/>
      <c r="CB122" s="22"/>
      <c r="CC122" s="22"/>
      <c r="CD122" s="22"/>
      <c r="CE122" s="22"/>
      <c r="CF122" s="22"/>
      <c r="CH122" s="22"/>
      <c r="CJ122" s="22"/>
      <c r="CK122" s="22"/>
      <c r="CL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N122" s="22"/>
      <c r="DP122" s="22"/>
      <c r="DR122" s="22"/>
      <c r="DT122" s="22"/>
      <c r="DV122" s="22"/>
      <c r="DX122" s="22"/>
      <c r="DZ122" s="22"/>
      <c r="EA122" s="22"/>
      <c r="EB122" s="22"/>
      <c r="EC122" s="22"/>
      <c r="ED122" s="22"/>
      <c r="EE122" s="22"/>
      <c r="EF122" s="22"/>
      <c r="EG122" s="22"/>
      <c r="EH122" s="22"/>
      <c r="EI122" s="22"/>
      <c r="EJ122" s="22"/>
      <c r="EK122" s="22"/>
      <c r="EL122" s="22"/>
      <c r="EN122" s="22"/>
      <c r="EP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row>
    <row r="123" spans="1:178" x14ac:dyDescent="0.25">
      <c r="A123" s="9">
        <f t="shared" ref="A123:A128" si="22">SUM(I123:GD123)</f>
        <v>6300.1100000000006</v>
      </c>
      <c r="B123" s="2">
        <f t="shared" ref="B123:B128" si="23">SUM(AR123:GE123)</f>
        <v>5283.07</v>
      </c>
      <c r="C123" s="87">
        <f t="shared" ref="C123:C128" si="24">+A123/$A$138</f>
        <v>1.1677879236881199E-3</v>
      </c>
      <c r="D123" s="97">
        <f t="shared" ref="D123:D128" si="25">+B123/$B$138</f>
        <v>1.5255071537353491E-3</v>
      </c>
      <c r="E123" s="73">
        <v>6711</v>
      </c>
      <c r="F123" s="72" t="s">
        <v>57</v>
      </c>
      <c r="G123" s="8" t="s">
        <v>81</v>
      </c>
      <c r="H123" s="72"/>
      <c r="I123" s="24"/>
      <c r="J123" s="10"/>
      <c r="K123" s="9"/>
      <c r="L123" s="10"/>
      <c r="M123" s="24"/>
      <c r="N123" s="10"/>
      <c r="O123" s="24"/>
      <c r="P123" s="10"/>
      <c r="Q123" s="24"/>
      <c r="R123" s="10"/>
      <c r="S123" s="24"/>
      <c r="T123" s="10"/>
      <c r="U123" s="9"/>
      <c r="V123" s="10"/>
      <c r="W123" s="11"/>
      <c r="X123" s="10"/>
      <c r="Y123" s="9"/>
      <c r="Z123" s="10"/>
      <c r="AA123" s="9">
        <v>0</v>
      </c>
      <c r="AB123" s="10"/>
      <c r="AC123" s="9"/>
      <c r="AD123" s="10"/>
      <c r="AE123" s="9"/>
      <c r="AF123" s="10"/>
      <c r="AG123" s="9"/>
      <c r="AH123" s="10"/>
      <c r="AI123" s="9"/>
      <c r="AJ123" s="10"/>
      <c r="AK123" s="9"/>
      <c r="AL123" s="10"/>
      <c r="AM123" s="9">
        <v>1017.04</v>
      </c>
      <c r="AN123" s="10"/>
      <c r="AO123" s="9"/>
      <c r="AP123" s="10"/>
      <c r="AQ123" s="9"/>
      <c r="AR123" s="10"/>
      <c r="AS123" s="9"/>
      <c r="AT123" s="54"/>
      <c r="AU123" s="9"/>
      <c r="AV123" s="10"/>
      <c r="AW123" s="9">
        <v>-374.44</v>
      </c>
      <c r="AX123" s="10"/>
      <c r="AY123" s="9"/>
      <c r="AZ123" s="10"/>
      <c r="BA123" s="9"/>
      <c r="BB123" s="10"/>
      <c r="BC123" s="9"/>
      <c r="BD123" s="10"/>
      <c r="BE123" s="9"/>
      <c r="BF123" s="10"/>
      <c r="BG123" s="9"/>
      <c r="BH123" s="10"/>
      <c r="BI123" s="9"/>
      <c r="BJ123" s="10"/>
      <c r="BK123" s="9"/>
      <c r="BL123" s="10"/>
      <c r="BM123" s="9"/>
      <c r="BN123" s="10"/>
      <c r="BO123" s="9"/>
      <c r="BP123" s="10"/>
      <c r="BQ123" s="9"/>
      <c r="BR123" s="10"/>
      <c r="BS123" s="9"/>
      <c r="BT123" s="10"/>
      <c r="BU123" s="9"/>
      <c r="BV123" s="10"/>
      <c r="BW123" s="9"/>
      <c r="BX123" s="10"/>
      <c r="BY123" s="9"/>
      <c r="BZ123" s="10"/>
      <c r="CA123" s="24"/>
      <c r="CB123" s="10"/>
      <c r="CC123" s="24"/>
      <c r="CD123" s="10"/>
      <c r="CE123" s="24"/>
      <c r="CF123" s="10"/>
      <c r="CG123" s="9"/>
      <c r="CH123" s="10"/>
      <c r="CI123" s="9"/>
      <c r="CJ123" s="10"/>
      <c r="CK123" s="24"/>
      <c r="CL123" s="10"/>
      <c r="CM123" s="9"/>
      <c r="CN123" s="10"/>
      <c r="CO123" s="24"/>
      <c r="CP123" s="10"/>
      <c r="CQ123" s="24"/>
      <c r="CR123" s="10"/>
      <c r="CS123" s="24"/>
      <c r="CT123" s="10"/>
      <c r="CU123" s="24"/>
      <c r="CV123" s="10"/>
      <c r="CW123" s="24"/>
      <c r="CX123" s="10"/>
      <c r="CY123" s="24"/>
      <c r="CZ123" s="10"/>
      <c r="DA123" s="24"/>
      <c r="DB123" s="10"/>
      <c r="DC123" s="24"/>
      <c r="DD123" s="10"/>
      <c r="DE123" s="24"/>
      <c r="DF123" s="10"/>
      <c r="DG123" s="24"/>
      <c r="DH123" s="10"/>
      <c r="DI123" s="24"/>
      <c r="DJ123" s="10"/>
      <c r="DK123" s="24"/>
      <c r="DL123" s="10"/>
      <c r="DM123" s="9"/>
      <c r="DN123" s="10"/>
      <c r="DO123" s="9"/>
      <c r="DP123" s="10"/>
      <c r="DQ123" s="9"/>
      <c r="DR123" s="10"/>
      <c r="DS123" s="9"/>
      <c r="DT123" s="10"/>
      <c r="DU123" s="9"/>
      <c r="DV123" s="10"/>
      <c r="DW123" s="9"/>
      <c r="DX123" s="10"/>
      <c r="DY123" s="9"/>
      <c r="DZ123" s="10"/>
      <c r="EA123" s="24"/>
      <c r="EB123" s="10"/>
      <c r="EC123" s="24"/>
      <c r="ED123" s="10"/>
      <c r="EE123" s="24"/>
      <c r="EF123" s="10"/>
      <c r="EG123" s="24"/>
      <c r="EH123" s="10"/>
      <c r="EI123" s="24"/>
      <c r="EJ123" s="10"/>
      <c r="EK123" s="24"/>
      <c r="EL123" s="10"/>
      <c r="EM123" s="9"/>
      <c r="EN123" s="10"/>
      <c r="EO123" s="9"/>
      <c r="EP123" s="10"/>
      <c r="EQ123" s="9"/>
      <c r="ER123" s="10"/>
      <c r="ES123" s="24"/>
      <c r="ET123" s="10"/>
      <c r="EU123" s="24"/>
      <c r="EV123" s="10"/>
      <c r="EW123" s="24">
        <v>1280</v>
      </c>
      <c r="EX123" s="10"/>
      <c r="EY123" s="24"/>
      <c r="EZ123" s="10"/>
      <c r="FA123" s="24"/>
      <c r="FB123" s="10"/>
      <c r="FC123" s="24"/>
      <c r="FD123" s="10"/>
      <c r="FE123" s="24"/>
      <c r="FF123" s="10"/>
      <c r="FG123" s="24"/>
      <c r="FH123" s="10"/>
      <c r="FI123" s="24"/>
      <c r="FJ123" s="10"/>
      <c r="FK123" s="24">
        <v>4377.51</v>
      </c>
      <c r="FL123" s="10"/>
      <c r="FM123" s="24"/>
      <c r="FN123" s="10"/>
      <c r="FO123" s="24"/>
      <c r="FP123" s="10"/>
      <c r="FQ123" s="24"/>
      <c r="FR123" s="10"/>
      <c r="FS123" s="24"/>
      <c r="FT123" s="10"/>
      <c r="FU123" s="24"/>
      <c r="FV123" s="10"/>
    </row>
    <row r="124" spans="1:178" x14ac:dyDescent="0.25">
      <c r="A124" s="3">
        <f t="shared" si="22"/>
        <v>542.08000000000004</v>
      </c>
      <c r="B124" s="2">
        <f t="shared" si="23"/>
        <v>542.08000000000004</v>
      </c>
      <c r="C124" s="97">
        <f t="shared" si="24"/>
        <v>1.0047990871157106E-4</v>
      </c>
      <c r="D124" s="97">
        <f t="shared" si="25"/>
        <v>1.5652772306572847E-4</v>
      </c>
      <c r="E124" s="74">
        <v>6820</v>
      </c>
      <c r="F124" s="69" t="s">
        <v>57</v>
      </c>
      <c r="G124" s="13" t="s">
        <v>207</v>
      </c>
      <c r="H124" s="69"/>
      <c r="I124" s="22"/>
      <c r="J124" s="4"/>
      <c r="K124" s="3"/>
      <c r="L124" s="4"/>
      <c r="M124" s="22"/>
      <c r="N124" s="4"/>
      <c r="O124" s="22"/>
      <c r="P124" s="4"/>
      <c r="Q124" s="22"/>
      <c r="R124" s="4"/>
      <c r="S124" s="22"/>
      <c r="T124" s="4"/>
      <c r="U124" s="3"/>
      <c r="V124" s="4"/>
      <c r="W124" s="14"/>
      <c r="X124" s="4"/>
      <c r="Y124" s="3"/>
      <c r="Z124" s="4"/>
      <c r="AA124" s="3"/>
      <c r="AB124" s="4"/>
      <c r="AC124" s="3"/>
      <c r="AD124" s="4"/>
      <c r="AE124" s="3"/>
      <c r="AF124" s="4"/>
      <c r="AG124" s="3"/>
      <c r="AH124" s="4"/>
      <c r="AI124" s="3"/>
      <c r="AJ124" s="4"/>
      <c r="AK124" s="3"/>
      <c r="AL124" s="4"/>
      <c r="AM124" s="3"/>
      <c r="AN124" s="4"/>
      <c r="AO124" s="3"/>
      <c r="AP124" s="4"/>
      <c r="AQ124" s="3"/>
      <c r="AR124" s="4"/>
      <c r="AS124" s="3"/>
      <c r="AT124" s="55"/>
      <c r="AU124" s="3"/>
      <c r="AV124" s="4"/>
      <c r="AW124" s="3"/>
      <c r="AX124" s="4"/>
      <c r="AY124" s="3"/>
      <c r="AZ124" s="4"/>
      <c r="BA124" s="3"/>
      <c r="BB124" s="4"/>
      <c r="BC124" s="3"/>
      <c r="BD124" s="4"/>
      <c r="BE124" s="3"/>
      <c r="BF124" s="4"/>
      <c r="BG124" s="3"/>
      <c r="BH124" s="4"/>
      <c r="BI124" s="3"/>
      <c r="BJ124" s="4"/>
      <c r="BK124" s="3"/>
      <c r="BL124" s="4"/>
      <c r="BM124" s="3"/>
      <c r="BN124" s="4"/>
      <c r="BO124" s="3"/>
      <c r="BP124" s="4"/>
      <c r="BQ124" s="3"/>
      <c r="BR124" s="4"/>
      <c r="BS124" s="3"/>
      <c r="BT124" s="4"/>
      <c r="BU124" s="3"/>
      <c r="BV124" s="4"/>
      <c r="BW124" s="3"/>
      <c r="BX124" s="4"/>
      <c r="BY124" s="3"/>
      <c r="BZ124" s="4"/>
      <c r="CA124" s="22"/>
      <c r="CB124" s="4"/>
      <c r="CC124" s="22"/>
      <c r="CD124" s="4"/>
      <c r="CE124" s="22"/>
      <c r="CF124" s="4"/>
      <c r="CG124" s="3"/>
      <c r="CH124" s="4"/>
      <c r="CI124" s="3"/>
      <c r="CJ124" s="4"/>
      <c r="CK124" s="22"/>
      <c r="CL124" s="4"/>
      <c r="CM124" s="3"/>
      <c r="CN124" s="4"/>
      <c r="CO124" s="22"/>
      <c r="CP124" s="4"/>
      <c r="CQ124" s="22"/>
      <c r="CR124" s="4"/>
      <c r="CS124" s="22"/>
      <c r="CT124" s="4"/>
      <c r="CU124" s="22"/>
      <c r="CV124" s="4"/>
      <c r="CW124" s="22"/>
      <c r="CX124" s="4"/>
      <c r="CY124" s="22"/>
      <c r="CZ124" s="4"/>
      <c r="DA124" s="22"/>
      <c r="DB124" s="4"/>
      <c r="DC124" s="22"/>
      <c r="DD124" s="4"/>
      <c r="DE124" s="22"/>
      <c r="DF124" s="4"/>
      <c r="DG124" s="22"/>
      <c r="DH124" s="4"/>
      <c r="DI124" s="22"/>
      <c r="DJ124" s="4"/>
      <c r="DK124" s="22"/>
      <c r="DL124" s="4"/>
      <c r="DM124" s="3"/>
      <c r="DN124" s="4"/>
      <c r="DO124" s="3"/>
      <c r="DP124" s="4"/>
      <c r="DQ124" s="3"/>
      <c r="DR124" s="4"/>
      <c r="DS124" s="3"/>
      <c r="DT124" s="4"/>
      <c r="DU124" s="3"/>
      <c r="DV124" s="4"/>
      <c r="DW124" s="3"/>
      <c r="DX124" s="4"/>
      <c r="DY124" s="3"/>
      <c r="DZ124" s="4"/>
      <c r="EA124" s="22"/>
      <c r="EB124" s="4"/>
      <c r="EC124" s="22"/>
      <c r="ED124" s="4"/>
      <c r="EE124" s="22"/>
      <c r="EF124" s="4"/>
      <c r="EG124" s="22"/>
      <c r="EH124" s="4"/>
      <c r="EI124" s="22"/>
      <c r="EJ124" s="4"/>
      <c r="EK124" s="22"/>
      <c r="EL124" s="4"/>
      <c r="EM124" s="3"/>
      <c r="EN124" s="4"/>
      <c r="EO124" s="3"/>
      <c r="EP124" s="4"/>
      <c r="EQ124" s="3"/>
      <c r="ER124" s="4"/>
      <c r="ES124" s="22"/>
      <c r="ET124" s="4"/>
      <c r="EU124" s="22"/>
      <c r="EV124" s="4"/>
      <c r="EW124" s="22"/>
      <c r="EX124" s="4"/>
      <c r="EY124" s="22"/>
      <c r="EZ124" s="4"/>
      <c r="FA124" s="22"/>
      <c r="FB124" s="4"/>
      <c r="FC124" s="22"/>
      <c r="FD124" s="4"/>
      <c r="FE124" s="22"/>
      <c r="FF124" s="4"/>
      <c r="FG124" s="22"/>
      <c r="FH124" s="4"/>
      <c r="FI124" s="22">
        <v>542.08000000000004</v>
      </c>
      <c r="FJ124" s="4"/>
      <c r="FK124" s="22"/>
      <c r="FL124" s="4"/>
      <c r="FM124" s="22"/>
      <c r="FN124" s="4"/>
      <c r="FO124" s="22"/>
      <c r="FP124" s="4"/>
      <c r="FQ124" s="22"/>
      <c r="FR124" s="4"/>
      <c r="FS124" s="22"/>
      <c r="FT124" s="4"/>
      <c r="FU124" s="22"/>
      <c r="FV124" s="4"/>
    </row>
    <row r="125" spans="1:178" x14ac:dyDescent="0.25">
      <c r="A125" s="3">
        <f t="shared" si="22"/>
        <v>1231.31</v>
      </c>
      <c r="B125" s="2">
        <f t="shared" si="23"/>
        <v>0</v>
      </c>
      <c r="C125" s="97">
        <f t="shared" si="24"/>
        <v>2.2823553054096178E-4</v>
      </c>
      <c r="D125" s="97">
        <f t="shared" si="25"/>
        <v>0</v>
      </c>
      <c r="E125" s="74">
        <v>6715</v>
      </c>
      <c r="F125" s="69" t="s">
        <v>57</v>
      </c>
      <c r="G125" s="13" t="s">
        <v>94</v>
      </c>
      <c r="H125" s="69"/>
      <c r="I125" s="22"/>
      <c r="J125" s="4"/>
      <c r="K125" s="3"/>
      <c r="L125" s="4"/>
      <c r="M125" s="22">
        <v>1231.31</v>
      </c>
      <c r="N125" s="4"/>
      <c r="O125" s="22"/>
      <c r="P125" s="4"/>
      <c r="Q125" s="22"/>
      <c r="R125" s="4"/>
      <c r="S125" s="22"/>
      <c r="T125" s="4"/>
      <c r="U125" s="3"/>
      <c r="V125" s="4"/>
      <c r="W125" s="14"/>
      <c r="X125" s="4"/>
      <c r="Y125" s="3"/>
      <c r="Z125" s="4"/>
      <c r="AA125" s="3"/>
      <c r="AB125" s="4"/>
      <c r="AC125" s="3"/>
      <c r="AD125" s="4"/>
      <c r="AE125" s="3"/>
      <c r="AF125" s="4"/>
      <c r="AG125" s="3"/>
      <c r="AH125" s="4"/>
      <c r="AI125" s="3"/>
      <c r="AJ125" s="4"/>
      <c r="AK125" s="3"/>
      <c r="AL125" s="4"/>
      <c r="AM125" s="3"/>
      <c r="AN125" s="4"/>
      <c r="AO125" s="3"/>
      <c r="AP125" s="4"/>
      <c r="AQ125" s="3"/>
      <c r="AR125" s="4"/>
      <c r="AS125" s="3"/>
      <c r="AT125" s="55"/>
      <c r="AU125" s="3"/>
      <c r="AV125" s="4"/>
      <c r="AW125" s="3"/>
      <c r="AX125" s="4"/>
      <c r="AY125" s="3"/>
      <c r="AZ125" s="4"/>
      <c r="BA125" s="3"/>
      <c r="BB125" s="4"/>
      <c r="BC125" s="3"/>
      <c r="BD125" s="4"/>
      <c r="BE125" s="3"/>
      <c r="BF125" s="4"/>
      <c r="BG125" s="3"/>
      <c r="BH125" s="4"/>
      <c r="BI125" s="3"/>
      <c r="BJ125" s="4"/>
      <c r="BK125" s="3"/>
      <c r="BL125" s="4"/>
      <c r="BM125" s="3"/>
      <c r="BN125" s="4"/>
      <c r="BO125" s="3"/>
      <c r="BP125" s="4"/>
      <c r="BQ125" s="3"/>
      <c r="BR125" s="4"/>
      <c r="BS125" s="3"/>
      <c r="BT125" s="4"/>
      <c r="BU125" s="3"/>
      <c r="BV125" s="4"/>
      <c r="BW125" s="3"/>
      <c r="BX125" s="4"/>
      <c r="BY125" s="3"/>
      <c r="BZ125" s="4"/>
      <c r="CA125" s="22"/>
      <c r="CB125" s="4"/>
      <c r="CC125" s="22"/>
      <c r="CD125" s="4"/>
      <c r="CE125" s="22"/>
      <c r="CF125" s="4"/>
      <c r="CG125" s="3"/>
      <c r="CH125" s="4"/>
      <c r="CI125" s="3"/>
      <c r="CJ125" s="4"/>
      <c r="CK125" s="22"/>
      <c r="CL125" s="4"/>
      <c r="CM125" s="3"/>
      <c r="CN125" s="4"/>
      <c r="CO125" s="22"/>
      <c r="CP125" s="4"/>
      <c r="CQ125" s="22"/>
      <c r="CR125" s="4"/>
      <c r="CS125" s="22"/>
      <c r="CT125" s="4"/>
      <c r="CU125" s="22"/>
      <c r="CV125" s="4"/>
      <c r="CW125" s="22"/>
      <c r="CX125" s="4"/>
      <c r="CY125" s="22"/>
      <c r="CZ125" s="4"/>
      <c r="DA125" s="22"/>
      <c r="DB125" s="4"/>
      <c r="DC125" s="22"/>
      <c r="DD125" s="4"/>
      <c r="DE125" s="22"/>
      <c r="DF125" s="4"/>
      <c r="DG125" s="22"/>
      <c r="DH125" s="4"/>
      <c r="DI125" s="22"/>
      <c r="DJ125" s="4"/>
      <c r="DK125" s="22"/>
      <c r="DL125" s="4"/>
      <c r="DM125" s="3"/>
      <c r="DN125" s="4"/>
      <c r="DO125" s="3"/>
      <c r="DP125" s="4"/>
      <c r="DQ125" s="3"/>
      <c r="DR125" s="4"/>
      <c r="DS125" s="3"/>
      <c r="DT125" s="4"/>
      <c r="DU125" s="3"/>
      <c r="DV125" s="4"/>
      <c r="DW125" s="3"/>
      <c r="DX125" s="4"/>
      <c r="DY125" s="3"/>
      <c r="DZ125" s="4"/>
      <c r="EA125" s="22"/>
      <c r="EB125" s="4"/>
      <c r="EC125" s="22"/>
      <c r="ED125" s="4"/>
      <c r="EE125" s="22"/>
      <c r="EF125" s="4"/>
      <c r="EG125" s="22"/>
      <c r="EH125" s="4"/>
      <c r="EI125" s="22"/>
      <c r="EJ125" s="4"/>
      <c r="EK125" s="22"/>
      <c r="EL125" s="4"/>
      <c r="EM125" s="3"/>
      <c r="EN125" s="4"/>
      <c r="EO125" s="3"/>
      <c r="EP125" s="4"/>
      <c r="EQ125" s="3"/>
      <c r="ER125" s="4"/>
      <c r="ES125" s="22"/>
      <c r="ET125" s="4"/>
      <c r="EU125" s="22"/>
      <c r="EV125" s="4"/>
      <c r="EW125" s="22"/>
      <c r="EX125" s="4"/>
      <c r="EY125" s="22"/>
      <c r="EZ125" s="4"/>
      <c r="FA125" s="22"/>
      <c r="FB125" s="4"/>
      <c r="FC125" s="22"/>
      <c r="FD125" s="4"/>
      <c r="FE125" s="22"/>
      <c r="FF125" s="4"/>
      <c r="FG125" s="22"/>
      <c r="FH125" s="4"/>
      <c r="FI125" s="22"/>
      <c r="FJ125" s="4"/>
      <c r="FK125" s="22"/>
      <c r="FL125" s="4"/>
      <c r="FM125" s="22"/>
      <c r="FN125" s="4"/>
      <c r="FO125" s="22"/>
      <c r="FP125" s="4"/>
      <c r="FQ125" s="22"/>
      <c r="FR125" s="4"/>
      <c r="FS125" s="22"/>
      <c r="FT125" s="4"/>
      <c r="FU125" s="22"/>
      <c r="FV125" s="4"/>
    </row>
    <row r="126" spans="1:178" x14ac:dyDescent="0.25">
      <c r="A126" s="3">
        <f t="shared" si="22"/>
        <v>317153.43000000005</v>
      </c>
      <c r="B126" s="2">
        <f t="shared" si="23"/>
        <v>166209.10999999999</v>
      </c>
      <c r="C126" s="97">
        <f t="shared" si="24"/>
        <v>5.8787536330360185E-2</v>
      </c>
      <c r="D126" s="97">
        <f t="shared" si="25"/>
        <v>4.7993531473364069E-2</v>
      </c>
      <c r="E126" s="74">
        <v>6712</v>
      </c>
      <c r="F126" s="69" t="s">
        <v>57</v>
      </c>
      <c r="G126" s="13" t="s">
        <v>82</v>
      </c>
      <c r="H126" s="69"/>
      <c r="I126" s="22"/>
      <c r="J126" s="4"/>
      <c r="K126" s="3"/>
      <c r="L126" s="4"/>
      <c r="M126" s="22"/>
      <c r="N126" s="4"/>
      <c r="O126" s="22"/>
      <c r="P126" s="4"/>
      <c r="Q126" s="22"/>
      <c r="R126" s="4"/>
      <c r="S126" s="22"/>
      <c r="T126" s="4"/>
      <c r="U126" s="3"/>
      <c r="V126" s="4"/>
      <c r="W126" s="14"/>
      <c r="X126" s="4"/>
      <c r="Y126" s="3"/>
      <c r="Z126" s="4"/>
      <c r="AA126" s="3">
        <v>0</v>
      </c>
      <c r="AB126" s="4"/>
      <c r="AC126" s="3"/>
      <c r="AD126" s="4"/>
      <c r="AE126" s="3"/>
      <c r="AF126" s="4"/>
      <c r="AG126" s="3"/>
      <c r="AH126" s="4"/>
      <c r="AI126" s="3"/>
      <c r="AJ126" s="4"/>
      <c r="AK126" s="3">
        <v>37554.29</v>
      </c>
      <c r="AL126" s="4"/>
      <c r="AM126" s="3"/>
      <c r="AN126" s="4"/>
      <c r="AO126" s="3">
        <v>113390.03</v>
      </c>
      <c r="AP126" s="4"/>
      <c r="AQ126" s="3"/>
      <c r="AR126" s="4"/>
      <c r="AS126" s="3"/>
      <c r="AT126" s="55"/>
      <c r="AU126" s="3"/>
      <c r="AV126" s="4"/>
      <c r="AW126" s="3"/>
      <c r="AX126" s="4"/>
      <c r="AY126" s="3"/>
      <c r="AZ126" s="4"/>
      <c r="BA126" s="3"/>
      <c r="BB126" s="4"/>
      <c r="BC126" s="3"/>
      <c r="BD126" s="4"/>
      <c r="BE126" s="3"/>
      <c r="BF126" s="4"/>
      <c r="BG126" s="3"/>
      <c r="BH126" s="4"/>
      <c r="BI126" s="3"/>
      <c r="BJ126" s="4"/>
      <c r="BK126" s="3"/>
      <c r="BL126" s="4"/>
      <c r="BM126" s="3">
        <v>11884.48</v>
      </c>
      <c r="BN126" s="4"/>
      <c r="BO126" s="3">
        <v>11884.48</v>
      </c>
      <c r="BP126" s="4"/>
      <c r="BQ126" s="3">
        <v>11884.48</v>
      </c>
      <c r="BR126" s="4"/>
      <c r="BS126" s="3"/>
      <c r="BT126" s="4"/>
      <c r="BU126" s="3"/>
      <c r="BV126" s="4"/>
      <c r="BW126" s="3"/>
      <c r="BX126" s="4"/>
      <c r="BY126" s="3"/>
      <c r="BZ126" s="4"/>
      <c r="CA126" s="22"/>
      <c r="CB126" s="4"/>
      <c r="CC126" s="22"/>
      <c r="CD126" s="4"/>
      <c r="CE126" s="22"/>
      <c r="CF126" s="4"/>
      <c r="CG126" s="3">
        <v>12882.44</v>
      </c>
      <c r="CH126" s="4"/>
      <c r="CI126" s="3">
        <v>12882.44</v>
      </c>
      <c r="CJ126" s="4"/>
      <c r="CK126" s="22"/>
      <c r="CL126" s="4"/>
      <c r="CM126" s="3"/>
      <c r="CN126" s="4"/>
      <c r="CO126" s="22"/>
      <c r="CP126" s="4"/>
      <c r="CQ126" s="22"/>
      <c r="CR126" s="4"/>
      <c r="CS126" s="22"/>
      <c r="CT126" s="4"/>
      <c r="CU126" s="22"/>
      <c r="CV126" s="4"/>
      <c r="CW126" s="22"/>
      <c r="CX126" s="4"/>
      <c r="CY126" s="22"/>
      <c r="CZ126" s="4"/>
      <c r="DA126" s="22"/>
      <c r="DB126" s="4"/>
      <c r="DC126" s="22"/>
      <c r="DD126" s="4"/>
      <c r="DE126" s="22"/>
      <c r="DF126" s="4"/>
      <c r="DG126" s="22"/>
      <c r="DH126" s="4"/>
      <c r="DI126" s="22"/>
      <c r="DJ126" s="4"/>
      <c r="DK126" s="22"/>
      <c r="DL126" s="4"/>
      <c r="DM126" s="3"/>
      <c r="DN126" s="4"/>
      <c r="DO126" s="3">
        <v>7501.48</v>
      </c>
      <c r="DP126" s="4"/>
      <c r="DQ126" s="3">
        <v>35000</v>
      </c>
      <c r="DR126" s="4"/>
      <c r="DS126" s="3"/>
      <c r="DT126" s="4"/>
      <c r="DU126" s="3"/>
      <c r="DV126" s="4"/>
      <c r="DW126" s="3"/>
      <c r="DX126" s="4"/>
      <c r="DY126" s="3"/>
      <c r="DZ126" s="4"/>
      <c r="EA126" s="22">
        <v>2858.81</v>
      </c>
      <c r="EB126" s="4"/>
      <c r="EC126" s="22">
        <v>2858.81</v>
      </c>
      <c r="ED126" s="4"/>
      <c r="EE126" s="22">
        <v>2858.81</v>
      </c>
      <c r="EF126" s="4"/>
      <c r="EG126" s="22">
        <v>2858.81</v>
      </c>
      <c r="EH126" s="4"/>
      <c r="EI126" s="22">
        <v>2858.81</v>
      </c>
      <c r="EJ126" s="4"/>
      <c r="EK126" s="22">
        <v>2858.81</v>
      </c>
      <c r="EL126" s="4"/>
      <c r="EM126" s="3"/>
      <c r="EN126" s="4"/>
      <c r="EO126" s="3"/>
      <c r="EP126" s="4"/>
      <c r="EQ126" s="3"/>
      <c r="ER126" s="4"/>
      <c r="ES126" s="22">
        <v>5136.45</v>
      </c>
      <c r="ET126" s="4"/>
      <c r="EU126" s="22">
        <v>5000</v>
      </c>
      <c r="EV126" s="4"/>
      <c r="EW126" s="22">
        <v>5000</v>
      </c>
      <c r="EX126" s="4"/>
      <c r="EY126" s="22">
        <v>5000</v>
      </c>
      <c r="EZ126" s="4"/>
      <c r="FA126" s="22"/>
      <c r="FB126" s="4"/>
      <c r="FC126" s="22">
        <v>5000</v>
      </c>
      <c r="FD126" s="4"/>
      <c r="FE126" s="22">
        <v>5000</v>
      </c>
      <c r="FF126" s="4"/>
      <c r="FG126" s="22">
        <v>5000</v>
      </c>
      <c r="FH126" s="4"/>
      <c r="FI126" s="22">
        <v>5000</v>
      </c>
      <c r="FJ126" s="4"/>
      <c r="FK126" s="22">
        <v>5000</v>
      </c>
      <c r="FL126" s="4"/>
      <c r="FM126" s="22"/>
      <c r="FN126" s="4"/>
      <c r="FO126" s="22"/>
      <c r="FP126" s="4"/>
      <c r="FQ126" s="22"/>
      <c r="FR126" s="4"/>
      <c r="FS126" s="22"/>
      <c r="FT126" s="4"/>
      <c r="FU126" s="22"/>
      <c r="FV126" s="4"/>
    </row>
    <row r="127" spans="1:178" x14ac:dyDescent="0.25">
      <c r="A127" s="3">
        <f t="shared" si="22"/>
        <v>38482.270000000004</v>
      </c>
      <c r="B127" s="2">
        <f t="shared" si="23"/>
        <v>15982.27</v>
      </c>
      <c r="C127" s="97">
        <f t="shared" si="24"/>
        <v>7.1330707213216318E-3</v>
      </c>
      <c r="D127" s="97">
        <f t="shared" si="25"/>
        <v>4.614943057337847E-3</v>
      </c>
      <c r="E127" s="74"/>
      <c r="F127" s="78" t="s">
        <v>57</v>
      </c>
      <c r="G127" s="36" t="s">
        <v>108</v>
      </c>
      <c r="H127" s="69"/>
      <c r="I127" s="22"/>
      <c r="J127" s="4"/>
      <c r="K127" s="3"/>
      <c r="L127" s="4"/>
      <c r="M127" s="22"/>
      <c r="N127" s="4"/>
      <c r="O127" s="22"/>
      <c r="P127" s="4"/>
      <c r="Q127" s="22"/>
      <c r="R127" s="4"/>
      <c r="S127" s="22"/>
      <c r="T127" s="4"/>
      <c r="U127" s="3"/>
      <c r="V127" s="4"/>
      <c r="W127" s="14"/>
      <c r="X127" s="4"/>
      <c r="Y127" s="3"/>
      <c r="Z127" s="4"/>
      <c r="AA127" s="3"/>
      <c r="AB127" s="4"/>
      <c r="AC127" s="3">
        <v>22500</v>
      </c>
      <c r="AD127" s="4"/>
      <c r="AE127" s="3"/>
      <c r="AF127" s="4"/>
      <c r="AG127" s="3"/>
      <c r="AH127" s="4"/>
      <c r="AI127" s="3"/>
      <c r="AJ127" s="4"/>
      <c r="AK127" s="3"/>
      <c r="AL127" s="4"/>
      <c r="AM127" s="3"/>
      <c r="AN127" s="4"/>
      <c r="AO127" s="3"/>
      <c r="AP127" s="4"/>
      <c r="AQ127" s="3"/>
      <c r="AR127" s="4"/>
      <c r="AS127" s="3"/>
      <c r="AT127" s="55"/>
      <c r="AU127" s="3"/>
      <c r="AV127" s="4"/>
      <c r="AW127" s="3">
        <v>1524</v>
      </c>
      <c r="AX127" s="4"/>
      <c r="AY127" s="3"/>
      <c r="AZ127" s="4"/>
      <c r="BA127" s="3"/>
      <c r="BB127" s="4"/>
      <c r="BC127" s="3"/>
      <c r="BD127" s="4"/>
      <c r="BE127" s="3">
        <v>196</v>
      </c>
      <c r="BF127" s="4"/>
      <c r="BG127" s="3">
        <v>-196</v>
      </c>
      <c r="BH127" s="4"/>
      <c r="BI127" s="3"/>
      <c r="BJ127" s="4"/>
      <c r="BK127" s="3"/>
      <c r="BL127" s="4"/>
      <c r="BM127" s="3"/>
      <c r="BN127" s="4"/>
      <c r="BO127" s="3"/>
      <c r="BP127" s="4"/>
      <c r="BQ127" s="3"/>
      <c r="BR127" s="4"/>
      <c r="BS127" s="3">
        <v>2153.27</v>
      </c>
      <c r="BT127" s="4"/>
      <c r="BU127" s="3"/>
      <c r="BV127" s="4"/>
      <c r="BW127" s="3"/>
      <c r="BX127" s="4"/>
      <c r="BY127" s="3"/>
      <c r="BZ127" s="4"/>
      <c r="CA127" s="22"/>
      <c r="CB127" s="4"/>
      <c r="CC127" s="22"/>
      <c r="CD127" s="4"/>
      <c r="CE127" s="22"/>
      <c r="CF127" s="4"/>
      <c r="CG127" s="3"/>
      <c r="CH127" s="4"/>
      <c r="CI127" s="3"/>
      <c r="CJ127" s="4"/>
      <c r="CK127" s="22"/>
      <c r="CL127" s="4"/>
      <c r="CM127" s="3"/>
      <c r="CN127" s="4"/>
      <c r="CO127" s="22"/>
      <c r="CP127" s="4"/>
      <c r="CQ127" s="22"/>
      <c r="CR127" s="4"/>
      <c r="CS127" s="22"/>
      <c r="CT127" s="4"/>
      <c r="CU127" s="22"/>
      <c r="CV127" s="4"/>
      <c r="CW127" s="22"/>
      <c r="CX127" s="4"/>
      <c r="CY127" s="22"/>
      <c r="CZ127" s="4"/>
      <c r="DA127" s="22"/>
      <c r="DB127" s="4"/>
      <c r="DC127" s="22"/>
      <c r="DD127" s="4"/>
      <c r="DE127" s="22"/>
      <c r="DF127" s="4"/>
      <c r="DG127" s="22"/>
      <c r="DH127" s="4"/>
      <c r="DI127" s="22"/>
      <c r="DJ127" s="4"/>
      <c r="DK127" s="22"/>
      <c r="DL127" s="4"/>
      <c r="DM127" s="3"/>
      <c r="DN127" s="4"/>
      <c r="DO127" s="3"/>
      <c r="DP127" s="4"/>
      <c r="DQ127" s="3">
        <v>12305</v>
      </c>
      <c r="DR127" s="4"/>
      <c r="DS127" s="3"/>
      <c r="DT127" s="4"/>
      <c r="DU127" s="3"/>
      <c r="DV127" s="4"/>
      <c r="DW127" s="3"/>
      <c r="DX127" s="4"/>
      <c r="DY127" s="3"/>
      <c r="DZ127" s="4"/>
      <c r="EA127" s="22"/>
      <c r="EB127" s="4"/>
      <c r="EC127" s="22"/>
      <c r="ED127" s="4"/>
      <c r="EE127" s="22"/>
      <c r="EF127" s="4"/>
      <c r="EG127" s="22"/>
      <c r="EH127" s="4"/>
      <c r="EI127" s="22"/>
      <c r="EJ127" s="4"/>
      <c r="EK127" s="22"/>
      <c r="EL127" s="4"/>
      <c r="EM127" s="3"/>
      <c r="EN127" s="4"/>
      <c r="EO127" s="3"/>
      <c r="EP127" s="4"/>
      <c r="EQ127" s="3"/>
      <c r="ER127" s="4"/>
      <c r="ES127" s="22"/>
      <c r="ET127" s="4"/>
      <c r="EU127" s="22"/>
      <c r="EV127" s="4"/>
      <c r="EW127" s="22"/>
      <c r="EX127" s="4"/>
      <c r="EY127" s="22"/>
      <c r="EZ127" s="4"/>
      <c r="FA127" s="22"/>
      <c r="FB127" s="4"/>
      <c r="FC127" s="22"/>
      <c r="FD127" s="4"/>
      <c r="FE127" s="22"/>
      <c r="FF127" s="4"/>
      <c r="FG127" s="22"/>
      <c r="FH127" s="4"/>
      <c r="FI127" s="22"/>
      <c r="FJ127" s="4"/>
      <c r="FK127" s="22"/>
      <c r="FL127" s="4"/>
      <c r="FM127" s="22"/>
      <c r="FN127" s="4"/>
      <c r="FO127" s="22"/>
      <c r="FP127" s="4"/>
      <c r="FQ127" s="22"/>
      <c r="FR127" s="4"/>
      <c r="FS127" s="22"/>
      <c r="FT127" s="4"/>
      <c r="FU127" s="22"/>
      <c r="FV127" s="4"/>
    </row>
    <row r="128" spans="1:178" ht="15.75" thickBot="1" x14ac:dyDescent="0.3">
      <c r="A128" s="5">
        <f t="shared" si="22"/>
        <v>464115.5</v>
      </c>
      <c r="B128" s="2">
        <f t="shared" si="23"/>
        <v>313332.09999999998</v>
      </c>
      <c r="C128" s="98">
        <f t="shared" si="24"/>
        <v>8.6028414757277821E-2</v>
      </c>
      <c r="D128" s="97">
        <f t="shared" si="25"/>
        <v>9.0475871045607906E-2</v>
      </c>
      <c r="E128" s="75">
        <v>6720</v>
      </c>
      <c r="F128" s="70" t="s">
        <v>57</v>
      </c>
      <c r="G128" s="16" t="s">
        <v>51</v>
      </c>
      <c r="H128" s="70"/>
      <c r="I128" s="25"/>
      <c r="J128" s="6"/>
      <c r="K128" s="5">
        <v>6445.39</v>
      </c>
      <c r="L128" s="6"/>
      <c r="M128" s="25">
        <v>13435.25</v>
      </c>
      <c r="N128" s="6"/>
      <c r="O128" s="25">
        <v>3179</v>
      </c>
      <c r="P128" s="6"/>
      <c r="Q128" s="25"/>
      <c r="R128" s="6"/>
      <c r="S128" s="25"/>
      <c r="T128" s="6"/>
      <c r="U128" s="5">
        <v>37695.15</v>
      </c>
      <c r="V128" s="6"/>
      <c r="W128" s="17">
        <v>21992.97</v>
      </c>
      <c r="X128" s="6"/>
      <c r="Y128" s="5">
        <v>13574.79</v>
      </c>
      <c r="Z128" s="6"/>
      <c r="AA128" s="5">
        <v>11233.45</v>
      </c>
      <c r="AB128" s="6"/>
      <c r="AC128" s="5">
        <v>11740.2</v>
      </c>
      <c r="AD128" s="6"/>
      <c r="AE128" s="3"/>
      <c r="AF128" s="4"/>
      <c r="AG128" s="3">
        <v>16676.95</v>
      </c>
      <c r="AH128" s="4"/>
      <c r="AI128" s="5"/>
      <c r="AJ128" s="6"/>
      <c r="AK128" s="5">
        <v>4936.75</v>
      </c>
      <c r="AL128" s="6"/>
      <c r="AM128" s="5">
        <v>4936.75</v>
      </c>
      <c r="AN128" s="6"/>
      <c r="AO128" s="5">
        <v>4936.75</v>
      </c>
      <c r="AP128" s="6"/>
      <c r="AQ128" s="5"/>
      <c r="AR128" s="6"/>
      <c r="AS128" s="5">
        <v>19706.400000000001</v>
      </c>
      <c r="AT128" s="56"/>
      <c r="AU128" s="5">
        <v>6706.4</v>
      </c>
      <c r="AV128" s="6"/>
      <c r="AW128" s="5">
        <v>6706.4</v>
      </c>
      <c r="AX128" s="6"/>
      <c r="AY128" s="5">
        <v>19367.689999999999</v>
      </c>
      <c r="AZ128" s="6"/>
      <c r="BA128" s="5">
        <v>8908.59</v>
      </c>
      <c r="BB128" s="6"/>
      <c r="BC128" s="5">
        <v>9415.59</v>
      </c>
      <c r="BD128" s="6"/>
      <c r="BE128" s="5">
        <v>9415.59</v>
      </c>
      <c r="BF128" s="6"/>
      <c r="BG128" s="5">
        <v>9415.59</v>
      </c>
      <c r="BH128" s="6"/>
      <c r="BI128" s="5">
        <v>2709.19</v>
      </c>
      <c r="BJ128" s="6"/>
      <c r="BK128" s="5">
        <v>2709.19</v>
      </c>
      <c r="BL128" s="6"/>
      <c r="BM128" s="5">
        <v>2709.19</v>
      </c>
      <c r="BN128" s="6"/>
      <c r="BO128" s="5"/>
      <c r="BP128" s="6"/>
      <c r="BQ128" s="5">
        <v>17708.95</v>
      </c>
      <c r="BR128" s="6"/>
      <c r="BS128" s="5">
        <v>9198.2800000000007</v>
      </c>
      <c r="BT128" s="6"/>
      <c r="BU128" s="5">
        <v>9198.2800000000007</v>
      </c>
      <c r="BV128" s="6"/>
      <c r="BW128" s="5">
        <v>9198.2800000000007</v>
      </c>
      <c r="BX128" s="6"/>
      <c r="BY128" s="5">
        <v>9198.2800000000007</v>
      </c>
      <c r="BZ128" s="6"/>
      <c r="CA128" s="25"/>
      <c r="CB128" s="6"/>
      <c r="CC128" s="25"/>
      <c r="CD128" s="6"/>
      <c r="CE128" s="25"/>
      <c r="CF128" s="6"/>
      <c r="CG128" s="5"/>
      <c r="CH128" s="6"/>
      <c r="CI128" s="5"/>
      <c r="CJ128" s="6"/>
      <c r="CK128" s="25"/>
      <c r="CL128" s="6"/>
      <c r="CM128" s="5">
        <v>3684.16</v>
      </c>
      <c r="CN128" s="6"/>
      <c r="CO128" s="25">
        <v>-5494.39</v>
      </c>
      <c r="CP128" s="6"/>
      <c r="CQ128" s="25">
        <v>32618.6</v>
      </c>
      <c r="CR128" s="6"/>
      <c r="CS128" s="25">
        <v>9018.6</v>
      </c>
      <c r="CT128" s="6"/>
      <c r="CU128" s="25">
        <v>35561.94</v>
      </c>
      <c r="CV128" s="6"/>
      <c r="CW128" s="25"/>
      <c r="CX128" s="6"/>
      <c r="CY128" s="25"/>
      <c r="CZ128" s="6"/>
      <c r="DA128" s="25"/>
      <c r="DB128" s="6"/>
      <c r="DC128" s="25"/>
      <c r="DD128" s="6"/>
      <c r="DE128" s="25"/>
      <c r="DF128" s="6"/>
      <c r="DG128" s="25"/>
      <c r="DH128" s="6"/>
      <c r="DI128" s="25"/>
      <c r="DJ128" s="6"/>
      <c r="DK128" s="25"/>
      <c r="DL128" s="6"/>
      <c r="DM128" s="5">
        <v>4395</v>
      </c>
      <c r="DN128" s="6"/>
      <c r="DO128" s="5"/>
      <c r="DP128" s="6"/>
      <c r="DQ128" s="5"/>
      <c r="DR128" s="6"/>
      <c r="DS128" s="5"/>
      <c r="DT128" s="6"/>
      <c r="DU128" s="5"/>
      <c r="DV128" s="6"/>
      <c r="DW128" s="5"/>
      <c r="DX128" s="6"/>
      <c r="DY128" s="5"/>
      <c r="DZ128" s="6"/>
      <c r="EA128" s="25"/>
      <c r="EB128" s="6"/>
      <c r="EC128" s="25"/>
      <c r="ED128" s="6"/>
      <c r="EE128" s="25">
        <v>4034.63</v>
      </c>
      <c r="EF128" s="6"/>
      <c r="EG128" s="25"/>
      <c r="EH128" s="6"/>
      <c r="EI128" s="25"/>
      <c r="EJ128" s="6"/>
      <c r="EK128" s="25"/>
      <c r="EL128" s="6"/>
      <c r="EM128" s="5"/>
      <c r="EN128" s="6"/>
      <c r="EO128" s="5">
        <v>7979.06</v>
      </c>
      <c r="EP128" s="6"/>
      <c r="EQ128" s="5"/>
      <c r="ER128" s="6"/>
      <c r="ES128" s="25">
        <v>7979.06</v>
      </c>
      <c r="ET128" s="6"/>
      <c r="EU128" s="25">
        <v>3944.43</v>
      </c>
      <c r="EV128" s="6"/>
      <c r="EW128" s="25">
        <v>10500</v>
      </c>
      <c r="EX128" s="6"/>
      <c r="EY128" s="25">
        <v>13357.71</v>
      </c>
      <c r="EZ128" s="6"/>
      <c r="FA128" s="25"/>
      <c r="FB128" s="6"/>
      <c r="FC128" s="25">
        <v>11028.99</v>
      </c>
      <c r="FD128" s="6"/>
      <c r="FE128" s="25"/>
      <c r="FF128" s="6"/>
      <c r="FG128" s="25"/>
      <c r="FH128" s="6"/>
      <c r="FI128" s="25"/>
      <c r="FJ128" s="6"/>
      <c r="FK128" s="25">
        <v>22452.42</v>
      </c>
      <c r="FL128" s="6"/>
      <c r="FM128" s="25"/>
      <c r="FN128" s="6"/>
      <c r="FO128" s="25"/>
      <c r="FP128" s="6"/>
      <c r="FQ128" s="25"/>
      <c r="FR128" s="6"/>
      <c r="FS128" s="25"/>
      <c r="FT128" s="6"/>
      <c r="FU128" s="25"/>
      <c r="FV128" s="6"/>
    </row>
    <row r="129" spans="1:178" ht="15.75" thickBot="1" x14ac:dyDescent="0.3">
      <c r="E129" s="76" t="s">
        <v>11</v>
      </c>
      <c r="H129" s="70" t="s">
        <v>58</v>
      </c>
      <c r="I129" s="5"/>
      <c r="J129" s="23">
        <f>SUM(I123:I128)</f>
        <v>0</v>
      </c>
      <c r="K129" s="5"/>
      <c r="L129" s="23">
        <f>SUM(K123:K128)</f>
        <v>6445.39</v>
      </c>
      <c r="M129" s="25"/>
      <c r="N129" s="23">
        <f>SUM(M123:M128)</f>
        <v>14666.56</v>
      </c>
      <c r="O129" s="5"/>
      <c r="P129" s="23">
        <f>SUM(O123:O128)</f>
        <v>3179</v>
      </c>
      <c r="Q129" s="5"/>
      <c r="R129" s="23">
        <f>SUM(Q123:Q128)</f>
        <v>0</v>
      </c>
      <c r="S129" s="5"/>
      <c r="T129" s="23">
        <f>SUM(S123:S128)</f>
        <v>0</v>
      </c>
      <c r="U129" s="5"/>
      <c r="V129" s="23">
        <f>SUM(U123:U128)</f>
        <v>37695.15</v>
      </c>
      <c r="W129" s="25"/>
      <c r="X129" s="23">
        <f>SUM(W123:W128)</f>
        <v>21992.97</v>
      </c>
      <c r="Y129" s="5"/>
      <c r="Z129" s="23">
        <f>SUM(Y123:Y128)</f>
        <v>13574.79</v>
      </c>
      <c r="AA129" s="5"/>
      <c r="AB129" s="23">
        <f>SUM(AA123:AA128)</f>
        <v>11233.45</v>
      </c>
      <c r="AC129" s="5"/>
      <c r="AD129" s="23">
        <f>SUM(AC123:AC128)</f>
        <v>34240.199999999997</v>
      </c>
      <c r="AE129" s="19"/>
      <c r="AF129" s="47"/>
      <c r="AG129" s="19"/>
      <c r="AH129" s="20">
        <f>SUM(AG123:AG128)</f>
        <v>16676.95</v>
      </c>
      <c r="AI129" s="5"/>
      <c r="AJ129" s="23">
        <f>SUM(AI123:AI128)</f>
        <v>0</v>
      </c>
      <c r="AK129" s="5"/>
      <c r="AL129" s="23">
        <f>SUM(AK123:AK128)</f>
        <v>42491.040000000001</v>
      </c>
      <c r="AM129" s="5"/>
      <c r="AN129" s="23">
        <f>SUM(AM123:AM128)</f>
        <v>5953.79</v>
      </c>
      <c r="AO129" s="5"/>
      <c r="AP129" s="23">
        <f>SUM(AO123:AO128)</f>
        <v>118326.78</v>
      </c>
      <c r="AQ129" s="5"/>
      <c r="AR129" s="23">
        <f>SUM(AQ123:AQ128)</f>
        <v>0</v>
      </c>
      <c r="AS129" s="5"/>
      <c r="AT129" s="59">
        <f>SUM(AS123:AS128)</f>
        <v>19706.400000000001</v>
      </c>
      <c r="AU129" s="5"/>
      <c r="AV129" s="23">
        <f>SUM(AU123:AU128)</f>
        <v>6706.4</v>
      </c>
      <c r="AW129" s="5"/>
      <c r="AX129" s="23">
        <f>SUM(AW123:AW128)</f>
        <v>7855.9599999999991</v>
      </c>
      <c r="AY129" s="5"/>
      <c r="AZ129" s="23">
        <f>SUM(AY123:AY128)</f>
        <v>19367.689999999999</v>
      </c>
      <c r="BA129" s="5"/>
      <c r="BB129" s="23">
        <f>SUM(BA123:BA128)</f>
        <v>8908.59</v>
      </c>
      <c r="BC129" s="5"/>
      <c r="BD129" s="23">
        <f>SUM(BC123:BC128)</f>
        <v>9415.59</v>
      </c>
      <c r="BE129" s="5"/>
      <c r="BF129" s="23">
        <f>SUM(BE123:BE128)</f>
        <v>9611.59</v>
      </c>
      <c r="BG129" s="5"/>
      <c r="BH129" s="23">
        <f>SUM(BG123:BG128)</f>
        <v>9219.59</v>
      </c>
      <c r="BI129" s="5"/>
      <c r="BJ129" s="23">
        <f>SUM(BI123:BI128)</f>
        <v>2709.19</v>
      </c>
      <c r="BK129" s="5"/>
      <c r="BL129" s="23">
        <f>SUM(BK123:BK128)</f>
        <v>2709.19</v>
      </c>
      <c r="BM129" s="5"/>
      <c r="BN129" s="23">
        <f>SUM(BM123:BM128)</f>
        <v>14593.67</v>
      </c>
      <c r="BO129" s="5"/>
      <c r="BP129" s="23">
        <f>SUM(BO123:BO128)</f>
        <v>11884.48</v>
      </c>
      <c r="BQ129" s="5"/>
      <c r="BR129" s="23">
        <f>SUM(BQ123:BQ128)</f>
        <v>29593.43</v>
      </c>
      <c r="BS129" s="5"/>
      <c r="BT129" s="23">
        <f>SUM(BS123:BS128)</f>
        <v>11351.550000000001</v>
      </c>
      <c r="BU129" s="5"/>
      <c r="BV129" s="23">
        <f>SUM(BU123:BU128)</f>
        <v>9198.2800000000007</v>
      </c>
      <c r="BW129" s="5"/>
      <c r="BX129" s="23">
        <f>SUM(BW123:BW128)</f>
        <v>9198.2800000000007</v>
      </c>
      <c r="BY129" s="5"/>
      <c r="BZ129" s="23">
        <f>SUM(BY123:BY128)</f>
        <v>9198.2800000000007</v>
      </c>
      <c r="CA129" s="17"/>
      <c r="CB129" s="23">
        <f>SUM(CA123:CA128)</f>
        <v>0</v>
      </c>
      <c r="CC129" s="17"/>
      <c r="CD129" s="23">
        <f>SUM(CC123:CC128)</f>
        <v>0</v>
      </c>
      <c r="CE129" s="17"/>
      <c r="CF129" s="23">
        <f>SUM(CE123:CE128)</f>
        <v>0</v>
      </c>
      <c r="CG129" s="5"/>
      <c r="CH129" s="23">
        <f>SUM(CG123:CG128)</f>
        <v>12882.44</v>
      </c>
      <c r="CI129" s="5"/>
      <c r="CJ129" s="23">
        <f>SUM(CI123:CI128)</f>
        <v>12882.44</v>
      </c>
      <c r="CK129" s="17"/>
      <c r="CL129" s="23">
        <f>SUM(CK123:CK128)</f>
        <v>0</v>
      </c>
      <c r="CM129" s="5"/>
      <c r="CN129" s="23">
        <f>SUM(CM123:CM128)</f>
        <v>3684.16</v>
      </c>
      <c r="CO129" s="17"/>
      <c r="CP129" s="23">
        <f>SUM(CO123:CO128)</f>
        <v>-5494.39</v>
      </c>
      <c r="CQ129" s="17"/>
      <c r="CR129" s="23">
        <f>SUM(CQ123:CQ128)</f>
        <v>32618.6</v>
      </c>
      <c r="CS129" s="17"/>
      <c r="CT129" s="23">
        <f>SUM(CS123:CS128)</f>
        <v>9018.6</v>
      </c>
      <c r="CU129" s="17"/>
      <c r="CV129" s="23">
        <f>SUM(CU123:CU128)</f>
        <v>35561.94</v>
      </c>
      <c r="CW129" s="17"/>
      <c r="CX129" s="23">
        <f>SUM(CW123:CW128)</f>
        <v>0</v>
      </c>
      <c r="CY129" s="17"/>
      <c r="CZ129" s="23">
        <f>SUM(CY123:CY128)</f>
        <v>0</v>
      </c>
      <c r="DA129" s="17"/>
      <c r="DB129" s="23">
        <f>SUM(DA123:DA128)</f>
        <v>0</v>
      </c>
      <c r="DC129" s="17"/>
      <c r="DD129" s="23">
        <f>SUM(DC123:DC128)</f>
        <v>0</v>
      </c>
      <c r="DE129" s="17"/>
      <c r="DF129" s="23">
        <f>SUM(DE123:DE128)</f>
        <v>0</v>
      </c>
      <c r="DG129" s="17"/>
      <c r="DH129" s="23">
        <f>SUM(DG123:DG128)</f>
        <v>0</v>
      </c>
      <c r="DI129" s="17"/>
      <c r="DJ129" s="23">
        <f>SUM(DI123:DI128)</f>
        <v>0</v>
      </c>
      <c r="DK129" s="17"/>
      <c r="DL129" s="23">
        <f>SUM(DK123:DK128)</f>
        <v>0</v>
      </c>
      <c r="DM129" s="5"/>
      <c r="DN129" s="23">
        <f>SUM(DM123:DM128)</f>
        <v>4395</v>
      </c>
      <c r="DO129" s="5"/>
      <c r="DP129" s="23">
        <f>SUM(DO123:DO128)</f>
        <v>7501.48</v>
      </c>
      <c r="DQ129" s="5"/>
      <c r="DR129" s="23">
        <f>SUM(DQ123:DQ128)</f>
        <v>47305</v>
      </c>
      <c r="DS129" s="5"/>
      <c r="DT129" s="23">
        <f>SUM(DS123:DS128)</f>
        <v>0</v>
      </c>
      <c r="DU129" s="5"/>
      <c r="DV129" s="23">
        <f>SUM(DU123:DU128)</f>
        <v>0</v>
      </c>
      <c r="DW129" s="5"/>
      <c r="DX129" s="23">
        <f>SUM(DW123:DW128)</f>
        <v>0</v>
      </c>
      <c r="DY129" s="5"/>
      <c r="DZ129" s="23">
        <f>SUM(DY123:DY128)</f>
        <v>0</v>
      </c>
      <c r="EA129" s="17"/>
      <c r="EB129" s="23">
        <f>SUM(EA123:EA128)</f>
        <v>2858.81</v>
      </c>
      <c r="EC129" s="17"/>
      <c r="ED129" s="23">
        <f>SUM(EC123:EC128)</f>
        <v>2858.81</v>
      </c>
      <c r="EE129" s="17"/>
      <c r="EF129" s="23">
        <f>SUM(EE123:EE128)</f>
        <v>6893.4400000000005</v>
      </c>
      <c r="EG129" s="17"/>
      <c r="EH129" s="23">
        <f>SUM(EG123:EG128)</f>
        <v>2858.81</v>
      </c>
      <c r="EI129" s="17"/>
      <c r="EJ129" s="23">
        <f>SUM(EI123:EI128)</f>
        <v>2858.81</v>
      </c>
      <c r="EK129" s="17"/>
      <c r="EL129" s="23">
        <f>SUM(EK123:EK128)</f>
        <v>2858.81</v>
      </c>
      <c r="EM129" s="5"/>
      <c r="EN129" s="23">
        <f>SUM(EM123:EM128)</f>
        <v>0</v>
      </c>
      <c r="EO129" s="5"/>
      <c r="EP129" s="23">
        <f>SUM(EO123:EO128)</f>
        <v>7979.06</v>
      </c>
      <c r="EQ129" s="5"/>
      <c r="ER129" s="23">
        <f>SUM(EQ123:EQ128)</f>
        <v>0</v>
      </c>
      <c r="ES129" s="17"/>
      <c r="ET129" s="23">
        <f>SUM(ES123:ES128)</f>
        <v>13115.51</v>
      </c>
      <c r="EU129" s="17"/>
      <c r="EV129" s="23">
        <f>SUM(EU123:EU128)</f>
        <v>8944.43</v>
      </c>
      <c r="EW129" s="17"/>
      <c r="EX129" s="23">
        <f>SUM(EW123:EW128)</f>
        <v>16780</v>
      </c>
      <c r="EY129" s="17"/>
      <c r="EZ129" s="23">
        <f>SUM(EY123:EY128)</f>
        <v>18357.71</v>
      </c>
      <c r="FA129" s="17"/>
      <c r="FB129" s="23">
        <f>SUM(FA123:FA128)</f>
        <v>0</v>
      </c>
      <c r="FC129" s="17"/>
      <c r="FD129" s="23">
        <f>SUM(FC123:FC128)</f>
        <v>16028.99</v>
      </c>
      <c r="FE129" s="17"/>
      <c r="FF129" s="23">
        <f>SUM(FE123:FE128)</f>
        <v>5000</v>
      </c>
      <c r="FG129" s="17"/>
      <c r="FH129" s="23">
        <f>SUM(FG123:FG128)</f>
        <v>5000</v>
      </c>
      <c r="FI129" s="17"/>
      <c r="FJ129" s="23">
        <f>SUM(FI123:FI128)</f>
        <v>5542.08</v>
      </c>
      <c r="FK129" s="17"/>
      <c r="FL129" s="23">
        <f>SUM(FK123:FK128)</f>
        <v>31829.93</v>
      </c>
      <c r="FM129" s="17"/>
      <c r="FN129" s="23">
        <f>SUM(FM123:FM128)</f>
        <v>0</v>
      </c>
      <c r="FO129" s="17"/>
      <c r="FP129" s="23">
        <f>SUM(FO123:FO128)</f>
        <v>0</v>
      </c>
      <c r="FQ129" s="17"/>
      <c r="FR129" s="23">
        <f>SUM(FQ123:FQ128)</f>
        <v>0</v>
      </c>
      <c r="FS129" s="17"/>
      <c r="FT129" s="23">
        <f>SUM(FS123:FS128)</f>
        <v>0</v>
      </c>
      <c r="FU129" s="17"/>
      <c r="FV129" s="23">
        <f>SUM(FU123:FU128)</f>
        <v>0</v>
      </c>
    </row>
    <row r="130" spans="1:178" ht="15.75" thickBot="1" x14ac:dyDescent="0.3">
      <c r="A130" s="2"/>
      <c r="B130" s="2"/>
      <c r="C130" s="88"/>
      <c r="D130" s="88"/>
      <c r="E130" s="77"/>
      <c r="F130" s="13"/>
      <c r="G130" s="13"/>
      <c r="H130" s="13"/>
      <c r="I130" s="22"/>
      <c r="J130" s="22"/>
      <c r="K130" s="22"/>
      <c r="L130" s="22"/>
      <c r="M130" s="22"/>
      <c r="N130" s="22"/>
      <c r="O130" s="22"/>
      <c r="P130" s="22"/>
      <c r="Q130" s="22"/>
      <c r="R130" s="22"/>
      <c r="S130" s="22"/>
      <c r="T130" s="22"/>
      <c r="U130" s="22"/>
      <c r="V130" s="22"/>
      <c r="W130" s="14"/>
      <c r="X130" s="22"/>
      <c r="Y130" s="22"/>
      <c r="Z130" s="22"/>
      <c r="AA130" s="22"/>
      <c r="AB130" s="22"/>
      <c r="AC130" s="22"/>
      <c r="AD130" s="22"/>
      <c r="AE130" s="2"/>
      <c r="AF130" s="2"/>
      <c r="AG130" s="2"/>
      <c r="AH130" s="2"/>
      <c r="AI130" s="22"/>
      <c r="AJ130" s="22"/>
      <c r="AK130" s="22"/>
      <c r="AL130" s="22"/>
      <c r="AM130" s="22"/>
      <c r="AN130" s="22"/>
      <c r="AO130" s="22"/>
      <c r="AP130" s="22"/>
      <c r="AQ130" s="22"/>
      <c r="AR130" s="22"/>
      <c r="AS130" s="22"/>
      <c r="AT130" s="58"/>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row>
    <row r="131" spans="1:178" ht="15.75" thickBot="1" x14ac:dyDescent="0.3">
      <c r="A131" s="19">
        <f>SUM(I136:GD136)</f>
        <v>-23030.5</v>
      </c>
      <c r="B131" s="19"/>
      <c r="C131" s="89">
        <f>+A131/$A$138</f>
        <v>-4.2689317768259986E-3</v>
      </c>
      <c r="D131" s="99"/>
      <c r="E131" s="77" t="s">
        <v>11</v>
      </c>
      <c r="F131" s="13"/>
      <c r="G131" s="13"/>
      <c r="H131" s="13"/>
      <c r="I131" s="22"/>
      <c r="J131" s="22"/>
      <c r="K131" s="22"/>
      <c r="L131" s="22"/>
      <c r="M131" s="22"/>
      <c r="N131" s="22"/>
      <c r="O131" s="22"/>
      <c r="P131" s="22"/>
      <c r="Q131" s="22"/>
      <c r="R131" s="22"/>
      <c r="S131" s="22"/>
      <c r="T131" s="22"/>
      <c r="U131" s="22"/>
      <c r="V131" s="22"/>
      <c r="W131" s="14"/>
      <c r="X131" s="22"/>
      <c r="Y131" s="22"/>
      <c r="Z131" s="22"/>
      <c r="AA131" s="22"/>
      <c r="AB131" s="22"/>
      <c r="AC131" s="22"/>
      <c r="AD131" s="22"/>
      <c r="AE131" s="2"/>
      <c r="AF131" s="2"/>
      <c r="AG131" s="2"/>
      <c r="AH131" s="2"/>
      <c r="AI131" s="22"/>
      <c r="AJ131" s="22"/>
      <c r="AK131" s="22"/>
      <c r="AL131" s="22"/>
      <c r="AM131" s="22"/>
      <c r="AN131" s="22"/>
      <c r="AO131" s="22"/>
      <c r="AP131" s="22"/>
      <c r="AQ131" s="22"/>
      <c r="AR131" s="22"/>
      <c r="AS131" s="22"/>
      <c r="AT131" s="58"/>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c r="FU131" s="22"/>
      <c r="FV131" s="22"/>
    </row>
    <row r="132" spans="1:178" x14ac:dyDescent="0.25">
      <c r="A132" s="9">
        <f>SUM(I132:GD132)</f>
        <v>2225.2000000000007</v>
      </c>
      <c r="B132" s="2">
        <f>SUM(AR132:GE132)</f>
        <v>0</v>
      </c>
      <c r="C132" s="87">
        <f t="shared" ref="C132:C134" si="26">+A132/$A$138</f>
        <v>4.1246290743983914E-4</v>
      </c>
      <c r="D132" s="97">
        <f>+B132/$B$138</f>
        <v>0</v>
      </c>
      <c r="E132" s="73">
        <v>1002</v>
      </c>
      <c r="F132" s="72" t="s">
        <v>52</v>
      </c>
      <c r="G132" s="8" t="s">
        <v>53</v>
      </c>
      <c r="H132" s="72"/>
      <c r="I132" s="24"/>
      <c r="J132" s="10"/>
      <c r="K132" s="9"/>
      <c r="L132" s="10"/>
      <c r="M132" s="24"/>
      <c r="N132" s="10"/>
      <c r="O132" s="24"/>
      <c r="P132" s="10"/>
      <c r="Q132" s="24"/>
      <c r="R132" s="10"/>
      <c r="S132" s="24"/>
      <c r="T132" s="10"/>
      <c r="U132" s="24">
        <v>16738.13</v>
      </c>
      <c r="V132" s="10"/>
      <c r="W132" s="41">
        <v>-1045</v>
      </c>
      <c r="X132" s="10"/>
      <c r="Y132" s="24">
        <v>-13467.93</v>
      </c>
      <c r="Z132" s="10"/>
      <c r="AA132" s="9"/>
      <c r="AB132" s="10"/>
      <c r="AC132" s="9"/>
      <c r="AD132" s="10"/>
      <c r="AE132" s="24"/>
      <c r="AF132" s="24"/>
      <c r="AG132" s="9"/>
      <c r="AH132" s="10"/>
      <c r="AI132" s="9"/>
      <c r="AJ132" s="10"/>
      <c r="AK132" s="9"/>
      <c r="AL132" s="10"/>
      <c r="AM132" s="9"/>
      <c r="AN132" s="10"/>
      <c r="AO132" s="9"/>
      <c r="AP132" s="10"/>
      <c r="AQ132" s="9"/>
      <c r="AR132" s="10"/>
      <c r="AS132" s="9"/>
      <c r="AT132" s="54"/>
      <c r="AU132" s="9"/>
      <c r="AV132" s="10"/>
      <c r="AW132" s="9"/>
      <c r="AX132" s="10"/>
      <c r="AY132" s="9"/>
      <c r="AZ132" s="10"/>
      <c r="BA132" s="9"/>
      <c r="BB132" s="10"/>
      <c r="BC132" s="9"/>
      <c r="BD132" s="24"/>
      <c r="BE132" s="9"/>
      <c r="BF132" s="10"/>
      <c r="BG132" s="9"/>
      <c r="BH132" s="10"/>
      <c r="BI132" s="9"/>
      <c r="BJ132" s="10"/>
      <c r="BK132" s="9"/>
      <c r="BL132" s="10"/>
      <c r="BM132" s="9"/>
      <c r="BN132" s="10"/>
      <c r="BO132" s="9"/>
      <c r="BP132" s="10"/>
      <c r="BQ132" s="9"/>
      <c r="BR132" s="10"/>
      <c r="BS132" s="9"/>
      <c r="BT132" s="10"/>
      <c r="BU132" s="9"/>
      <c r="BV132" s="10"/>
      <c r="BW132" s="9"/>
      <c r="BX132" s="10"/>
      <c r="BY132" s="9"/>
      <c r="BZ132" s="10"/>
      <c r="CA132" s="24"/>
      <c r="CB132" s="10"/>
      <c r="CC132" s="24"/>
      <c r="CD132" s="10"/>
      <c r="CE132" s="24"/>
      <c r="CF132" s="10"/>
      <c r="CG132" s="9"/>
      <c r="CH132" s="10"/>
      <c r="CI132" s="9"/>
      <c r="CJ132" s="10"/>
      <c r="CK132" s="24"/>
      <c r="CL132" s="10"/>
      <c r="CM132" s="9"/>
      <c r="CN132" s="10"/>
      <c r="CO132" s="24"/>
      <c r="CP132" s="10"/>
      <c r="CQ132" s="24"/>
      <c r="CR132" s="10"/>
      <c r="CS132" s="24"/>
      <c r="CT132" s="10"/>
      <c r="CU132" s="24"/>
      <c r="CV132" s="10"/>
      <c r="CW132" s="24"/>
      <c r="CX132" s="10"/>
      <c r="CY132" s="24"/>
      <c r="CZ132" s="10"/>
      <c r="DA132" s="24"/>
      <c r="DB132" s="10"/>
      <c r="DC132" s="24"/>
      <c r="DD132" s="10"/>
      <c r="DE132" s="24"/>
      <c r="DF132" s="10"/>
      <c r="DG132" s="24"/>
      <c r="DH132" s="10"/>
      <c r="DI132" s="24"/>
      <c r="DJ132" s="10"/>
      <c r="DK132" s="24"/>
      <c r="DL132" s="10"/>
      <c r="DM132" s="9"/>
      <c r="DN132" s="10"/>
      <c r="DO132" s="9"/>
      <c r="DP132" s="10"/>
      <c r="DQ132" s="9"/>
      <c r="DR132" s="10"/>
      <c r="DS132" s="9"/>
      <c r="DT132" s="10"/>
      <c r="DU132" s="9"/>
      <c r="DV132" s="10"/>
      <c r="DW132" s="9"/>
      <c r="DX132" s="10"/>
      <c r="DY132" s="9"/>
      <c r="DZ132" s="10"/>
      <c r="EA132" s="24"/>
      <c r="EB132" s="10"/>
      <c r="EC132" s="24"/>
      <c r="ED132" s="10"/>
      <c r="EE132" s="24"/>
      <c r="EF132" s="10"/>
      <c r="EG132" s="24"/>
      <c r="EH132" s="10"/>
      <c r="EI132" s="24"/>
      <c r="EJ132" s="10"/>
      <c r="EK132" s="24"/>
      <c r="EL132" s="10"/>
      <c r="EM132" s="9"/>
      <c r="EN132" s="10"/>
      <c r="EO132" s="9"/>
      <c r="EP132" s="10"/>
      <c r="EQ132" s="9"/>
      <c r="ER132" s="10"/>
      <c r="ES132" s="24"/>
      <c r="ET132" s="10"/>
      <c r="EU132" s="24"/>
      <c r="EV132" s="10"/>
      <c r="EW132" s="24"/>
      <c r="EX132" s="10"/>
      <c r="EY132" s="24"/>
      <c r="EZ132" s="10"/>
      <c r="FA132" s="24"/>
      <c r="FB132" s="10"/>
      <c r="FC132" s="24"/>
      <c r="FD132" s="10"/>
      <c r="FE132" s="24"/>
      <c r="FF132" s="10"/>
      <c r="FG132" s="24"/>
      <c r="FH132" s="10"/>
      <c r="FI132" s="24"/>
      <c r="FJ132" s="10"/>
      <c r="FK132" s="24"/>
      <c r="FL132" s="10"/>
      <c r="FM132" s="24"/>
      <c r="FN132" s="10"/>
      <c r="FO132" s="24"/>
      <c r="FP132" s="10"/>
      <c r="FQ132" s="24"/>
      <c r="FR132" s="10"/>
      <c r="FS132" s="24"/>
      <c r="FT132" s="10"/>
      <c r="FU132" s="24"/>
      <c r="FV132" s="10"/>
    </row>
    <row r="133" spans="1:178" x14ac:dyDescent="0.25">
      <c r="A133" s="3">
        <f>SUM(I133:GD133)</f>
        <v>1906.46</v>
      </c>
      <c r="B133" s="2">
        <f>SUM(AR133:GE133)</f>
        <v>1906.46</v>
      </c>
      <c r="C133" s="97">
        <f t="shared" si="26"/>
        <v>3.5338128461161037E-4</v>
      </c>
      <c r="D133" s="97">
        <f>+B133/$B$138</f>
        <v>5.5049779168367895E-4</v>
      </c>
      <c r="E133" s="74">
        <v>1189</v>
      </c>
      <c r="F133" s="69" t="s">
        <v>52</v>
      </c>
      <c r="G133" s="13" t="s">
        <v>109</v>
      </c>
      <c r="H133" s="69"/>
      <c r="I133" s="22"/>
      <c r="J133" s="4"/>
      <c r="K133" s="3"/>
      <c r="L133" s="4"/>
      <c r="M133" s="22"/>
      <c r="N133" s="4"/>
      <c r="O133" s="22"/>
      <c r="P133" s="4"/>
      <c r="Q133" s="22"/>
      <c r="R133" s="4"/>
      <c r="S133" s="22"/>
      <c r="T133" s="4"/>
      <c r="U133" s="22"/>
      <c r="V133" s="4"/>
      <c r="W133" s="43"/>
      <c r="X133" s="4"/>
      <c r="Y133" s="22"/>
      <c r="Z133" s="4"/>
      <c r="AA133" s="3"/>
      <c r="AB133" s="4"/>
      <c r="AC133" s="3"/>
      <c r="AD133" s="4"/>
      <c r="AE133" s="22"/>
      <c r="AF133" s="22"/>
      <c r="AG133" s="3"/>
      <c r="AH133" s="4"/>
      <c r="AI133" s="3"/>
      <c r="AJ133" s="4"/>
      <c r="AK133" s="3"/>
      <c r="AL133" s="4"/>
      <c r="AM133" s="3"/>
      <c r="AN133" s="4"/>
      <c r="AO133" s="3"/>
      <c r="AP133" s="4"/>
      <c r="AQ133" s="3"/>
      <c r="AR133" s="4"/>
      <c r="AS133" s="3"/>
      <c r="AT133" s="55"/>
      <c r="AU133" s="3"/>
      <c r="AV133" s="4"/>
      <c r="AW133" s="3"/>
      <c r="AX133" s="4"/>
      <c r="AY133" s="3"/>
      <c r="AZ133" s="4"/>
      <c r="BA133" s="3"/>
      <c r="BB133" s="4"/>
      <c r="BC133" s="3">
        <v>-58.82</v>
      </c>
      <c r="BD133" s="22"/>
      <c r="BE133" s="3">
        <v>-219.72</v>
      </c>
      <c r="BF133" s="4"/>
      <c r="BG133" s="3"/>
      <c r="BH133" s="4"/>
      <c r="BI133" s="3"/>
      <c r="BJ133" s="4"/>
      <c r="BK133" s="3"/>
      <c r="BL133" s="4"/>
      <c r="BM133" s="3"/>
      <c r="BN133" s="4"/>
      <c r="BO133" s="3"/>
      <c r="BP133" s="4"/>
      <c r="BQ133" s="3"/>
      <c r="BR133" s="4"/>
      <c r="BS133" s="3"/>
      <c r="BT133" s="4"/>
      <c r="BU133" s="3"/>
      <c r="BV133" s="4"/>
      <c r="BW133" s="3"/>
      <c r="BX133" s="4"/>
      <c r="BY133" s="3"/>
      <c r="BZ133" s="4"/>
      <c r="CA133" s="22"/>
      <c r="CB133" s="4"/>
      <c r="CC133" s="22"/>
      <c r="CD133" s="4"/>
      <c r="CE133" s="22"/>
      <c r="CF133" s="4"/>
      <c r="CG133" s="3"/>
      <c r="CH133" s="4"/>
      <c r="CI133" s="3"/>
      <c r="CJ133" s="4"/>
      <c r="CK133" s="22"/>
      <c r="CL133" s="4"/>
      <c r="CM133" s="3"/>
      <c r="CN133" s="4"/>
      <c r="CO133" s="22"/>
      <c r="CP133" s="4"/>
      <c r="CQ133" s="22"/>
      <c r="CR133" s="4"/>
      <c r="CS133" s="22"/>
      <c r="CT133" s="4"/>
      <c r="CU133" s="22"/>
      <c r="CV133" s="4"/>
      <c r="CW133" s="22"/>
      <c r="CX133" s="4"/>
      <c r="CY133" s="22"/>
      <c r="CZ133" s="4"/>
      <c r="DA133" s="22"/>
      <c r="DB133" s="4"/>
      <c r="DC133" s="22"/>
      <c r="DD133" s="4"/>
      <c r="DE133" s="22"/>
      <c r="DF133" s="4"/>
      <c r="DG133" s="22"/>
      <c r="DH133" s="4"/>
      <c r="DI133" s="22"/>
      <c r="DJ133" s="4"/>
      <c r="DK133" s="22"/>
      <c r="DL133" s="4"/>
      <c r="DM133" s="3"/>
      <c r="DN133" s="4"/>
      <c r="DO133" s="3">
        <v>2100</v>
      </c>
      <c r="DP133" s="4"/>
      <c r="DQ133" s="3"/>
      <c r="DR133" s="4"/>
      <c r="DS133" s="3"/>
      <c r="DT133" s="4"/>
      <c r="DU133" s="3"/>
      <c r="DV133" s="4"/>
      <c r="DW133" s="3"/>
      <c r="DX133" s="4"/>
      <c r="DY133" s="3"/>
      <c r="DZ133" s="4"/>
      <c r="EA133" s="22"/>
      <c r="EB133" s="4"/>
      <c r="EC133" s="22">
        <v>-225</v>
      </c>
      <c r="ED133" s="4"/>
      <c r="EE133" s="22"/>
      <c r="EF133" s="4"/>
      <c r="EG133" s="22"/>
      <c r="EH133" s="4"/>
      <c r="EI133" s="22">
        <v>-225</v>
      </c>
      <c r="EJ133" s="4"/>
      <c r="EK133" s="22">
        <v>535</v>
      </c>
      <c r="EL133" s="4"/>
      <c r="EM133" s="3"/>
      <c r="EN133" s="4"/>
      <c r="EO133" s="3"/>
      <c r="EP133" s="4"/>
      <c r="EQ133" s="3"/>
      <c r="ER133" s="4"/>
      <c r="ES133" s="22"/>
      <c r="ET133" s="4"/>
      <c r="EU133" s="22"/>
      <c r="EV133" s="4"/>
      <c r="EW133" s="22"/>
      <c r="EX133" s="4"/>
      <c r="EY133" s="22"/>
      <c r="EZ133" s="4"/>
      <c r="FA133" s="22"/>
      <c r="FB133" s="4"/>
      <c r="FC133" s="22"/>
      <c r="FD133" s="4"/>
      <c r="FE133" s="22"/>
      <c r="FF133" s="4"/>
      <c r="FG133" s="22"/>
      <c r="FH133" s="4"/>
      <c r="FI133" s="22"/>
      <c r="FJ133" s="4"/>
      <c r="FK133" s="22"/>
      <c r="FL133" s="4"/>
      <c r="FM133" s="22"/>
      <c r="FN133" s="4"/>
      <c r="FO133" s="22"/>
      <c r="FP133" s="4"/>
      <c r="FQ133" s="22"/>
      <c r="FR133" s="4"/>
      <c r="FS133" s="22"/>
      <c r="FT133" s="4"/>
      <c r="FU133" s="22"/>
      <c r="FV133" s="4"/>
    </row>
    <row r="134" spans="1:178" x14ac:dyDescent="0.25">
      <c r="A134" s="3">
        <f>SUM(I134:GD134)</f>
        <v>-27152.17</v>
      </c>
      <c r="B134" s="2">
        <f>SUM(AR134:GE134)</f>
        <v>-27847.18</v>
      </c>
      <c r="C134" s="97">
        <f t="shared" si="26"/>
        <v>-5.0329242232162374E-3</v>
      </c>
      <c r="D134" s="97">
        <f>+B134/$B$138</f>
        <v>-8.0409822889637907E-3</v>
      </c>
      <c r="E134" s="74">
        <v>1191</v>
      </c>
      <c r="F134" s="69" t="s">
        <v>52</v>
      </c>
      <c r="G134" s="13" t="s">
        <v>110</v>
      </c>
      <c r="H134" s="69"/>
      <c r="I134" s="22"/>
      <c r="J134" s="4"/>
      <c r="K134" s="3"/>
      <c r="L134" s="4"/>
      <c r="M134" s="22"/>
      <c r="N134" s="4"/>
      <c r="O134" s="22"/>
      <c r="P134" s="4"/>
      <c r="Q134" s="22"/>
      <c r="R134" s="4"/>
      <c r="S134" s="22"/>
      <c r="T134" s="4"/>
      <c r="U134" s="22"/>
      <c r="V134" s="4"/>
      <c r="W134" s="43"/>
      <c r="X134" s="4"/>
      <c r="Y134" s="22"/>
      <c r="Z134" s="4"/>
      <c r="AA134" s="3"/>
      <c r="AB134" s="4"/>
      <c r="AC134" s="3">
        <v>651.26</v>
      </c>
      <c r="AD134" s="4"/>
      <c r="AE134" s="22"/>
      <c r="AF134" s="22"/>
      <c r="AG134" s="3"/>
      <c r="AH134" s="4"/>
      <c r="AI134" s="3"/>
      <c r="AJ134" s="4"/>
      <c r="AK134" s="3"/>
      <c r="AL134" s="4"/>
      <c r="AM134" s="3"/>
      <c r="AN134" s="4"/>
      <c r="AO134" s="3">
        <v>43.75</v>
      </c>
      <c r="AP134" s="4"/>
      <c r="AQ134" s="3"/>
      <c r="AR134" s="4"/>
      <c r="AS134" s="3">
        <v>334.65</v>
      </c>
      <c r="AT134" s="55"/>
      <c r="AU134" s="3">
        <v>887.46</v>
      </c>
      <c r="AV134" s="4"/>
      <c r="AW134" s="3">
        <v>640.76</v>
      </c>
      <c r="AX134" s="4"/>
      <c r="AY134" s="3">
        <v>200</v>
      </c>
      <c r="AZ134" s="4"/>
      <c r="BA134" s="3">
        <v>47.6</v>
      </c>
      <c r="BB134" s="4"/>
      <c r="BC134" s="3">
        <v>230.45</v>
      </c>
      <c r="BD134" s="22"/>
      <c r="BE134" s="52">
        <v>-34014.61</v>
      </c>
      <c r="BF134" s="4"/>
      <c r="BG134" s="3">
        <v>974.22</v>
      </c>
      <c r="BH134" s="4"/>
      <c r="BI134" s="3">
        <v>60.49</v>
      </c>
      <c r="BJ134" s="4"/>
      <c r="BK134" s="3">
        <v>566.25</v>
      </c>
      <c r="BL134" s="4"/>
      <c r="BM134" s="3">
        <v>26.1</v>
      </c>
      <c r="BN134" s="4"/>
      <c r="BO134" s="3"/>
      <c r="BP134" s="4"/>
      <c r="BQ134" s="3">
        <v>1391.18</v>
      </c>
      <c r="BR134" s="4"/>
      <c r="BS134" s="3">
        <v>218.88</v>
      </c>
      <c r="BT134" s="4"/>
      <c r="BU134" s="3">
        <v>280.75</v>
      </c>
      <c r="BV134" s="4"/>
      <c r="BW134" s="3">
        <v>266.68</v>
      </c>
      <c r="BX134" s="4"/>
      <c r="BY134" s="3">
        <v>3.63</v>
      </c>
      <c r="BZ134" s="4"/>
      <c r="CA134" s="22"/>
      <c r="CB134" s="4"/>
      <c r="CC134" s="22"/>
      <c r="CD134" s="4"/>
      <c r="CE134" s="22"/>
      <c r="CF134" s="4"/>
      <c r="CG134" s="3">
        <v>47.78</v>
      </c>
      <c r="CH134" s="4"/>
      <c r="CI134" s="3">
        <v>-61.76</v>
      </c>
      <c r="CJ134" s="4"/>
      <c r="CK134" s="22"/>
      <c r="CL134" s="4"/>
      <c r="CM134" s="3">
        <v>926.82</v>
      </c>
      <c r="CN134" s="4"/>
      <c r="CO134" s="22">
        <v>181.39</v>
      </c>
      <c r="CP134" s="4"/>
      <c r="CQ134" s="22"/>
      <c r="CR134" s="4"/>
      <c r="CS134" s="22">
        <v>-63</v>
      </c>
      <c r="CT134" s="4"/>
      <c r="CU134" s="22">
        <v>3.1</v>
      </c>
      <c r="CV134" s="4"/>
      <c r="CW134" s="22"/>
      <c r="CX134" s="4"/>
      <c r="CY134" s="22"/>
      <c r="CZ134" s="4"/>
      <c r="DA134" s="22"/>
      <c r="DB134" s="4"/>
      <c r="DC134" s="22"/>
      <c r="DD134" s="4"/>
      <c r="DE134" s="22"/>
      <c r="DF134" s="4"/>
      <c r="DG134" s="22"/>
      <c r="DH134" s="4"/>
      <c r="DI134" s="22"/>
      <c r="DJ134" s="4"/>
      <c r="DK134" s="22"/>
      <c r="DL134" s="4"/>
      <c r="DM134" s="3">
        <v>1511.79</v>
      </c>
      <c r="DN134" s="4"/>
      <c r="DO134" s="3">
        <v>-175.04</v>
      </c>
      <c r="DP134" s="4"/>
      <c r="DQ134" s="3">
        <v>1113.21</v>
      </c>
      <c r="DR134" s="4"/>
      <c r="DS134" s="3"/>
      <c r="DT134" s="4"/>
      <c r="DU134" s="3"/>
      <c r="DV134" s="4"/>
      <c r="DW134" s="3"/>
      <c r="DX134" s="4"/>
      <c r="DY134" s="3"/>
      <c r="DZ134" s="4"/>
      <c r="EA134" s="22">
        <v>15.66</v>
      </c>
      <c r="EB134" s="4"/>
      <c r="EC134" s="22">
        <v>-1894.1</v>
      </c>
      <c r="ED134" s="4"/>
      <c r="EE134" s="22">
        <v>3.86</v>
      </c>
      <c r="EF134" s="4"/>
      <c r="EG134" s="22">
        <v>15.66</v>
      </c>
      <c r="EH134" s="4"/>
      <c r="EI134" s="22">
        <v>-1894.1</v>
      </c>
      <c r="EJ134" s="4"/>
      <c r="EK134" s="22">
        <v>446.7</v>
      </c>
      <c r="EL134" s="4"/>
      <c r="EM134" s="3"/>
      <c r="EN134" s="4"/>
      <c r="EO134" s="3">
        <v>-3294.74</v>
      </c>
      <c r="EP134" s="4"/>
      <c r="EQ134" s="3"/>
      <c r="ER134" s="4"/>
      <c r="ES134" s="22">
        <v>958.87</v>
      </c>
      <c r="ET134" s="4"/>
      <c r="EU134" s="22">
        <v>2094.75</v>
      </c>
      <c r="EV134" s="4"/>
      <c r="EW134" s="22"/>
      <c r="EX134" s="4"/>
      <c r="EY134" s="22"/>
      <c r="EZ134" s="4"/>
      <c r="FA134" s="22"/>
      <c r="FB134" s="4"/>
      <c r="FC134" s="22"/>
      <c r="FD134" s="4"/>
      <c r="FE134" s="22">
        <v>45.04</v>
      </c>
      <c r="FF134" s="4"/>
      <c r="FG134" s="22">
        <v>15.17</v>
      </c>
      <c r="FH134" s="4"/>
      <c r="FI134" s="22"/>
      <c r="FJ134" s="4"/>
      <c r="FK134" s="22">
        <v>41.27</v>
      </c>
      <c r="FL134" s="4"/>
      <c r="FM134" s="22"/>
      <c r="FN134" s="4"/>
      <c r="FO134" s="22"/>
      <c r="FP134" s="4"/>
      <c r="FQ134" s="22"/>
      <c r="FR134" s="4"/>
      <c r="FS134" s="22"/>
      <c r="FT134" s="4"/>
      <c r="FU134" s="22"/>
      <c r="FV134" s="4"/>
    </row>
    <row r="135" spans="1:178" ht="15.75" thickBot="1" x14ac:dyDescent="0.3">
      <c r="A135" s="5">
        <f>SUM(I135:GD135)</f>
        <v>-9.99</v>
      </c>
      <c r="B135" s="2">
        <f>SUM(AR135:GE135)</f>
        <v>0</v>
      </c>
      <c r="C135" s="98">
        <f>+A135/$A$138</f>
        <v>-1.851745661209775E-6</v>
      </c>
      <c r="D135" s="98">
        <f>+B135/$B$138</f>
        <v>0</v>
      </c>
      <c r="E135" s="75">
        <v>1011</v>
      </c>
      <c r="F135" s="70" t="s">
        <v>52</v>
      </c>
      <c r="G135" s="16" t="s">
        <v>99</v>
      </c>
      <c r="H135" s="70"/>
      <c r="I135" s="25"/>
      <c r="J135" s="6"/>
      <c r="K135" s="5">
        <v>-9.99</v>
      </c>
      <c r="L135" s="6"/>
      <c r="M135" s="25"/>
      <c r="N135" s="6"/>
      <c r="O135" s="25"/>
      <c r="P135" s="6"/>
      <c r="Q135" s="25"/>
      <c r="R135" s="6"/>
      <c r="S135" s="25"/>
      <c r="T135" s="6"/>
      <c r="U135" s="25"/>
      <c r="V135" s="6"/>
      <c r="W135" s="42"/>
      <c r="X135" s="6"/>
      <c r="Y135" s="25"/>
      <c r="Z135" s="6"/>
      <c r="AA135" s="5"/>
      <c r="AB135" s="6"/>
      <c r="AC135" s="5"/>
      <c r="AD135" s="6"/>
      <c r="AE135" s="25"/>
      <c r="AF135" s="25"/>
      <c r="AG135" s="5"/>
      <c r="AH135" s="6"/>
      <c r="AI135" s="5"/>
      <c r="AJ135" s="6"/>
      <c r="AK135" s="5"/>
      <c r="AL135" s="6"/>
      <c r="AM135" s="5"/>
      <c r="AN135" s="6"/>
      <c r="AO135" s="5"/>
      <c r="AP135" s="6"/>
      <c r="AQ135" s="5"/>
      <c r="AR135" s="6"/>
      <c r="AS135" s="5"/>
      <c r="AT135" s="56"/>
      <c r="AU135" s="5"/>
      <c r="AV135" s="6"/>
      <c r="AW135" s="5"/>
      <c r="AX135" s="6"/>
      <c r="AY135" s="5"/>
      <c r="AZ135" s="6"/>
      <c r="BA135" s="5"/>
      <c r="BB135" s="6"/>
      <c r="BC135" s="5"/>
      <c r="BD135" s="25"/>
      <c r="BE135" s="5"/>
      <c r="BF135" s="6"/>
      <c r="BG135" s="5"/>
      <c r="BH135" s="6"/>
      <c r="BI135" s="5"/>
      <c r="BJ135" s="6"/>
      <c r="BK135" s="5"/>
      <c r="BL135" s="6"/>
      <c r="BM135" s="5"/>
      <c r="BN135" s="6"/>
      <c r="BO135" s="5"/>
      <c r="BP135" s="6"/>
      <c r="BQ135" s="5"/>
      <c r="BR135" s="6"/>
      <c r="BS135" s="5"/>
      <c r="BT135" s="6"/>
      <c r="BU135" s="5"/>
      <c r="BV135" s="6"/>
      <c r="BW135" s="5"/>
      <c r="BX135" s="6"/>
      <c r="BY135" s="5"/>
      <c r="BZ135" s="6"/>
      <c r="CA135" s="25"/>
      <c r="CB135" s="6"/>
      <c r="CC135" s="25"/>
      <c r="CD135" s="6"/>
      <c r="CE135" s="25"/>
      <c r="CF135" s="6"/>
      <c r="CG135" s="5"/>
      <c r="CH135" s="6"/>
      <c r="CI135" s="5"/>
      <c r="CJ135" s="6"/>
      <c r="CK135" s="25"/>
      <c r="CL135" s="6"/>
      <c r="CM135" s="5"/>
      <c r="CN135" s="6"/>
      <c r="CO135" s="25"/>
      <c r="CP135" s="6"/>
      <c r="CQ135" s="25"/>
      <c r="CR135" s="6"/>
      <c r="CS135" s="25"/>
      <c r="CT135" s="6"/>
      <c r="CU135" s="25"/>
      <c r="CV135" s="6"/>
      <c r="CW135" s="25"/>
      <c r="CX135" s="6"/>
      <c r="CY135" s="25"/>
      <c r="CZ135" s="6"/>
      <c r="DA135" s="25"/>
      <c r="DB135" s="6"/>
      <c r="DC135" s="25"/>
      <c r="DD135" s="6"/>
      <c r="DE135" s="25"/>
      <c r="DF135" s="6"/>
      <c r="DG135" s="25"/>
      <c r="DH135" s="6"/>
      <c r="DI135" s="25"/>
      <c r="DJ135" s="6"/>
      <c r="DK135" s="25"/>
      <c r="DL135" s="6"/>
      <c r="DM135" s="5"/>
      <c r="DN135" s="6"/>
      <c r="DO135" s="5"/>
      <c r="DP135" s="6"/>
      <c r="DQ135" s="5"/>
      <c r="DR135" s="6"/>
      <c r="DS135" s="5"/>
      <c r="DT135" s="6"/>
      <c r="DU135" s="5"/>
      <c r="DV135" s="6"/>
      <c r="DW135" s="5"/>
      <c r="DX135" s="6"/>
      <c r="DY135" s="5"/>
      <c r="DZ135" s="6"/>
      <c r="EA135" s="25"/>
      <c r="EB135" s="6"/>
      <c r="EC135" s="25"/>
      <c r="ED135" s="6"/>
      <c r="EE135" s="25"/>
      <c r="EF135" s="6"/>
      <c r="EG135" s="25"/>
      <c r="EH135" s="6"/>
      <c r="EI135" s="25"/>
      <c r="EJ135" s="6"/>
      <c r="EK135" s="25"/>
      <c r="EL135" s="6"/>
      <c r="EM135" s="5"/>
      <c r="EN135" s="6"/>
      <c r="EO135" s="5"/>
      <c r="EP135" s="6"/>
      <c r="EQ135" s="5"/>
      <c r="ER135" s="6"/>
      <c r="ES135" s="25"/>
      <c r="ET135" s="6"/>
      <c r="EU135" s="25"/>
      <c r="EV135" s="6"/>
      <c r="EW135" s="25"/>
      <c r="EX135" s="6"/>
      <c r="EY135" s="25"/>
      <c r="EZ135" s="6"/>
      <c r="FA135" s="25"/>
      <c r="FB135" s="6"/>
      <c r="FC135" s="25"/>
      <c r="FD135" s="6"/>
      <c r="FE135" s="25"/>
      <c r="FF135" s="6"/>
      <c r="FG135" s="25"/>
      <c r="FH135" s="6"/>
      <c r="FI135" s="25"/>
      <c r="FJ135" s="6"/>
      <c r="FK135" s="25"/>
      <c r="FL135" s="6"/>
      <c r="FM135" s="25"/>
      <c r="FN135" s="6"/>
      <c r="FO135" s="25"/>
      <c r="FP135" s="6"/>
      <c r="FQ135" s="25"/>
      <c r="FR135" s="6"/>
      <c r="FS135" s="25"/>
      <c r="FT135" s="6"/>
      <c r="FU135" s="25"/>
      <c r="FV135" s="6"/>
    </row>
    <row r="136" spans="1:178" ht="15.75" thickBot="1" x14ac:dyDescent="0.3">
      <c r="E136" s="76" t="s">
        <v>11</v>
      </c>
      <c r="H136" s="70" t="s">
        <v>58</v>
      </c>
      <c r="I136" s="5"/>
      <c r="J136" s="23">
        <f>SUM(I132,I135)</f>
        <v>0</v>
      </c>
      <c r="K136" s="5"/>
      <c r="L136" s="23">
        <f>SUM(K132,K135)</f>
        <v>-9.99</v>
      </c>
      <c r="M136" s="25"/>
      <c r="N136" s="23">
        <f>SUM(M132,M135)</f>
        <v>0</v>
      </c>
      <c r="O136" s="5"/>
      <c r="P136" s="23">
        <f>SUM(O132,O135)</f>
        <v>0</v>
      </c>
      <c r="Q136" s="5"/>
      <c r="R136" s="23">
        <f>SUM(Q132,Q135)</f>
        <v>0</v>
      </c>
      <c r="S136" s="5"/>
      <c r="T136" s="23">
        <f>SUM(S132,S135)</f>
        <v>0</v>
      </c>
      <c r="U136" s="5"/>
      <c r="V136" s="23">
        <f>SUM(U132,U135)</f>
        <v>16738.13</v>
      </c>
      <c r="W136" s="42"/>
      <c r="X136" s="23">
        <f>SUM(W132:W135)</f>
        <v>-1045</v>
      </c>
      <c r="Y136" s="25"/>
      <c r="Z136" s="23">
        <f>SUM(Y132:Y135)</f>
        <v>-13467.93</v>
      </c>
      <c r="AA136" s="5"/>
      <c r="AB136" s="23">
        <f>SUM(AA132:AA135)</f>
        <v>0</v>
      </c>
      <c r="AC136" s="5"/>
      <c r="AD136" s="23">
        <f>SUM(AC132:AC135)</f>
        <v>651.26</v>
      </c>
      <c r="AE136" s="19"/>
      <c r="AF136" s="26"/>
      <c r="AG136" s="19"/>
      <c r="AH136" s="20">
        <f>SUM(AG132:AG135)</f>
        <v>0</v>
      </c>
      <c r="AI136" s="5"/>
      <c r="AJ136" s="23">
        <f>SUM(AI132:AI135)</f>
        <v>0</v>
      </c>
      <c r="AK136" s="5"/>
      <c r="AL136" s="23">
        <f>SUM(AK132:AK135)</f>
        <v>0</v>
      </c>
      <c r="AM136" s="5"/>
      <c r="AN136" s="23">
        <f>SUM(AM132:AM135)</f>
        <v>0</v>
      </c>
      <c r="AO136" s="5"/>
      <c r="AP136" s="23">
        <f>SUM(AO132:AO135)</f>
        <v>43.75</v>
      </c>
      <c r="AQ136" s="5"/>
      <c r="AR136" s="23">
        <f>SUM(AQ132:AQ135)</f>
        <v>0</v>
      </c>
      <c r="AS136" s="5"/>
      <c r="AT136" s="59">
        <f>SUM(AS132:AS135)</f>
        <v>334.65</v>
      </c>
      <c r="AU136" s="5"/>
      <c r="AV136" s="23">
        <f>SUM(AU132:AU135)</f>
        <v>887.46</v>
      </c>
      <c r="AW136" s="5"/>
      <c r="AX136" s="23">
        <f>SUM(AW132:AW135)</f>
        <v>640.76</v>
      </c>
      <c r="AY136" s="5"/>
      <c r="AZ136" s="23">
        <f>SUM(AY132:AY135)</f>
        <v>200</v>
      </c>
      <c r="BA136" s="5"/>
      <c r="BB136" s="23">
        <f>SUM(BA132:BA135)</f>
        <v>47.6</v>
      </c>
      <c r="BC136" s="5"/>
      <c r="BD136" s="17">
        <f>SUM(BC132:BC135)</f>
        <v>171.63</v>
      </c>
      <c r="BE136" s="5"/>
      <c r="BF136" s="23">
        <f>SUM(BE132:BE135)</f>
        <v>-34234.33</v>
      </c>
      <c r="BG136" s="5"/>
      <c r="BH136" s="23">
        <f>SUM(BG132:BG135)</f>
        <v>974.22</v>
      </c>
      <c r="BI136" s="5"/>
      <c r="BJ136" s="23">
        <f>SUM(BI132:BI135)</f>
        <v>60.49</v>
      </c>
      <c r="BK136" s="5"/>
      <c r="BL136" s="23">
        <f>SUM(BK132:BK135)</f>
        <v>566.25</v>
      </c>
      <c r="BM136" s="5"/>
      <c r="BN136" s="23">
        <f>SUM(BM132:BM135)</f>
        <v>26.1</v>
      </c>
      <c r="BO136" s="5"/>
      <c r="BP136" s="23">
        <f>SUM(BO132:BO135)</f>
        <v>0</v>
      </c>
      <c r="BQ136" s="5"/>
      <c r="BR136" s="23">
        <f>SUM(BQ132:BQ135)</f>
        <v>1391.18</v>
      </c>
      <c r="BS136" s="5"/>
      <c r="BT136" s="23">
        <f>SUM(BS132:BS135)</f>
        <v>218.88</v>
      </c>
      <c r="BU136" s="5"/>
      <c r="BV136" s="23">
        <f>SUM(BU132:BU135)</f>
        <v>280.75</v>
      </c>
      <c r="BW136" s="5"/>
      <c r="BX136" s="23">
        <f>SUM(BW132:BW135)</f>
        <v>266.68</v>
      </c>
      <c r="BY136" s="5"/>
      <c r="BZ136" s="23">
        <f>SUM(BY132:BY135)</f>
        <v>3.63</v>
      </c>
      <c r="CA136" s="17"/>
      <c r="CB136" s="23">
        <f>SUM(CA132:CA135)</f>
        <v>0</v>
      </c>
      <c r="CC136" s="17"/>
      <c r="CD136" s="23">
        <f>SUM(CC132:CC135)</f>
        <v>0</v>
      </c>
      <c r="CE136" s="17"/>
      <c r="CF136" s="23">
        <f>SUM(CE132:CE135)</f>
        <v>0</v>
      </c>
      <c r="CG136" s="5"/>
      <c r="CH136" s="23">
        <f>SUM(CG132:CG135)</f>
        <v>47.78</v>
      </c>
      <c r="CI136" s="5"/>
      <c r="CJ136" s="23">
        <f>SUM(CI132:CI135)</f>
        <v>-61.76</v>
      </c>
      <c r="CK136" s="17"/>
      <c r="CL136" s="23">
        <f>SUM(CK132:CK135)</f>
        <v>0</v>
      </c>
      <c r="CM136" s="5"/>
      <c r="CN136" s="23">
        <f>SUM(CM132:CM135)</f>
        <v>926.82</v>
      </c>
      <c r="CO136" s="17"/>
      <c r="CP136" s="23">
        <f>SUM(CO132:CO135)</f>
        <v>181.39</v>
      </c>
      <c r="CQ136" s="17"/>
      <c r="CR136" s="23">
        <f>SUM(CQ132:CQ135)</f>
        <v>0</v>
      </c>
      <c r="CS136" s="17"/>
      <c r="CT136" s="23">
        <f>SUM(CS132:CS135)</f>
        <v>-63</v>
      </c>
      <c r="CU136" s="17"/>
      <c r="CV136" s="23">
        <f>SUM(CU132:CU135)</f>
        <v>3.1</v>
      </c>
      <c r="CW136" s="17"/>
      <c r="CX136" s="23">
        <f>SUM(CW132:CW135)</f>
        <v>0</v>
      </c>
      <c r="CY136" s="17"/>
      <c r="CZ136" s="23">
        <f>SUM(CY132:CY135)</f>
        <v>0</v>
      </c>
      <c r="DA136" s="17"/>
      <c r="DB136" s="23">
        <f>SUM(DA132:DA135)</f>
        <v>0</v>
      </c>
      <c r="DC136" s="17"/>
      <c r="DD136" s="23">
        <f>SUM(DC132:DC135)</f>
        <v>0</v>
      </c>
      <c r="DE136" s="17"/>
      <c r="DF136" s="23">
        <f>SUM(DE132:DE135)</f>
        <v>0</v>
      </c>
      <c r="DG136" s="17"/>
      <c r="DH136" s="23">
        <f>SUM(DG132:DG135)</f>
        <v>0</v>
      </c>
      <c r="DI136" s="17"/>
      <c r="DJ136" s="23">
        <f>SUM(DI132:DI135)</f>
        <v>0</v>
      </c>
      <c r="DK136" s="17"/>
      <c r="DL136" s="23">
        <f>SUM(DK132:DK135)</f>
        <v>0</v>
      </c>
      <c r="DM136" s="5"/>
      <c r="DN136" s="23">
        <f>SUM(DM132:DM135)</f>
        <v>1511.79</v>
      </c>
      <c r="DO136" s="5"/>
      <c r="DP136" s="23">
        <f>SUM(DO132:DO135)</f>
        <v>1924.96</v>
      </c>
      <c r="DQ136" s="5"/>
      <c r="DR136" s="23">
        <f>SUM(DQ132:DQ135)</f>
        <v>1113.21</v>
      </c>
      <c r="DS136" s="5"/>
      <c r="DT136" s="23">
        <f>SUM(DS132:DS135)</f>
        <v>0</v>
      </c>
      <c r="DU136" s="5"/>
      <c r="DV136" s="23">
        <f>SUM(DU132:DU135)</f>
        <v>0</v>
      </c>
      <c r="DW136" s="5"/>
      <c r="DX136" s="23">
        <f>SUM(DW132:DW135)</f>
        <v>0</v>
      </c>
      <c r="DY136" s="5"/>
      <c r="DZ136" s="23">
        <f>SUM(DY132:DY135)</f>
        <v>0</v>
      </c>
      <c r="EA136" s="17"/>
      <c r="EB136" s="23">
        <f>SUM(EA132:EA135)</f>
        <v>15.66</v>
      </c>
      <c r="EC136" s="17"/>
      <c r="ED136" s="23">
        <f>SUM(EC132:EC135)</f>
        <v>-2119.1</v>
      </c>
      <c r="EE136" s="17"/>
      <c r="EF136" s="23">
        <f>SUM(EE132:EE135)</f>
        <v>3.86</v>
      </c>
      <c r="EG136" s="17"/>
      <c r="EH136" s="23">
        <f>SUM(EG132:EG135)</f>
        <v>15.66</v>
      </c>
      <c r="EI136" s="17"/>
      <c r="EJ136" s="23">
        <f>SUM(EI132:EI135)</f>
        <v>-2119.1</v>
      </c>
      <c r="EK136" s="17"/>
      <c r="EL136" s="23">
        <f>SUM(EK132:EK135)</f>
        <v>981.7</v>
      </c>
      <c r="EM136" s="5"/>
      <c r="EN136" s="23">
        <f>SUM(EM132:EM135)</f>
        <v>0</v>
      </c>
      <c r="EO136" s="5"/>
      <c r="EP136" s="23">
        <f>SUM(EO132:EO135)</f>
        <v>-3294.74</v>
      </c>
      <c r="EQ136" s="5"/>
      <c r="ER136" s="23">
        <f>SUM(EQ132:EQ135)</f>
        <v>0</v>
      </c>
      <c r="ES136" s="17"/>
      <c r="ET136" s="23">
        <f>SUM(ES132:ES135)</f>
        <v>958.87</v>
      </c>
      <c r="EU136" s="17"/>
      <c r="EV136" s="23">
        <f>SUM(EU132:EU135)</f>
        <v>2094.75</v>
      </c>
      <c r="EW136" s="17"/>
      <c r="EX136" s="23">
        <f>SUM(EW132:EW135)</f>
        <v>0</v>
      </c>
      <c r="EY136" s="17"/>
      <c r="EZ136" s="23">
        <f>SUM(EY132:EY135)</f>
        <v>0</v>
      </c>
      <c r="FA136" s="17"/>
      <c r="FB136" s="23">
        <f>SUM(FA132:FA135)</f>
        <v>0</v>
      </c>
      <c r="FC136" s="17"/>
      <c r="FD136" s="23">
        <f>SUM(FC132:FC135)</f>
        <v>0</v>
      </c>
      <c r="FE136" s="17"/>
      <c r="FF136" s="23">
        <f>SUM(FE132:FE135)</f>
        <v>45.04</v>
      </c>
      <c r="FG136" s="17"/>
      <c r="FH136" s="23">
        <f>SUM(FG132:FG135)</f>
        <v>15.17</v>
      </c>
      <c r="FI136" s="17"/>
      <c r="FJ136" s="23">
        <f>SUM(FI132:FI135)</f>
        <v>0</v>
      </c>
      <c r="FK136" s="17"/>
      <c r="FL136" s="23">
        <f>SUM(FK132:FK135)</f>
        <v>41.27</v>
      </c>
      <c r="FM136" s="17"/>
      <c r="FN136" s="23">
        <f>SUM(FM132:FM135)</f>
        <v>0</v>
      </c>
      <c r="FO136" s="17"/>
      <c r="FP136" s="23">
        <f>SUM(FO132:FO135)</f>
        <v>0</v>
      </c>
      <c r="FQ136" s="17"/>
      <c r="FR136" s="23">
        <f>SUM(FQ132:FQ135)</f>
        <v>0</v>
      </c>
      <c r="FS136" s="17"/>
      <c r="FT136" s="23">
        <f>SUM(FS132:FS135)</f>
        <v>0</v>
      </c>
      <c r="FU136" s="17"/>
      <c r="FV136" s="23">
        <f>SUM(FU132:FU135)</f>
        <v>0</v>
      </c>
    </row>
    <row r="137" spans="1:178" ht="15.75" thickBot="1" x14ac:dyDescent="0.3">
      <c r="A137" s="2"/>
      <c r="B137" s="2"/>
      <c r="C137" s="88"/>
      <c r="D137" s="88"/>
      <c r="G137" s="13"/>
      <c r="H137" s="13"/>
      <c r="I137" s="22"/>
      <c r="J137" s="22"/>
      <c r="K137" s="22"/>
      <c r="L137" s="22"/>
      <c r="M137" s="22"/>
      <c r="N137" s="22"/>
      <c r="O137" s="22"/>
      <c r="P137" s="22"/>
      <c r="Q137" s="22"/>
      <c r="R137" s="22"/>
      <c r="S137" s="22"/>
      <c r="T137" s="22"/>
      <c r="U137" s="22"/>
      <c r="V137" s="22"/>
      <c r="W137" s="14"/>
      <c r="X137" s="22"/>
      <c r="Y137" s="22"/>
      <c r="Z137" s="22"/>
      <c r="AB137" s="22"/>
      <c r="AD137" s="22"/>
      <c r="AE137" s="2"/>
      <c r="AF137" s="2"/>
      <c r="AG137" s="2"/>
      <c r="AH137" s="2"/>
      <c r="AJ137" s="22"/>
      <c r="AL137" s="22"/>
      <c r="AN137" s="22"/>
      <c r="AP137" s="22"/>
      <c r="AR137" s="22"/>
      <c r="AT137" s="58"/>
      <c r="AV137" s="22"/>
      <c r="AX137" s="22"/>
      <c r="AZ137" s="22"/>
      <c r="BB137" s="22"/>
      <c r="BD137" s="22"/>
      <c r="BF137" s="22"/>
      <c r="BH137" s="22"/>
      <c r="BJ137" s="22"/>
      <c r="BL137" s="22"/>
      <c r="BN137" s="22"/>
      <c r="BP137" s="22"/>
      <c r="BR137" s="22"/>
      <c r="BT137" s="22"/>
      <c r="BV137" s="22"/>
      <c r="BX137" s="22"/>
      <c r="BZ137" s="22"/>
      <c r="CA137" s="22"/>
      <c r="CB137" s="22"/>
      <c r="CC137" s="22"/>
      <c r="CD137" s="22"/>
      <c r="CE137" s="22"/>
      <c r="CF137" s="22"/>
      <c r="CH137" s="22"/>
      <c r="CJ137" s="22"/>
      <c r="CK137" s="22"/>
      <c r="CL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N137" s="22"/>
      <c r="DP137" s="22"/>
      <c r="DR137" s="22"/>
      <c r="DT137" s="22"/>
      <c r="DV137" s="22"/>
      <c r="DX137" s="22"/>
      <c r="DZ137" s="22"/>
      <c r="EA137" s="22"/>
      <c r="EB137" s="22"/>
      <c r="EC137" s="22"/>
      <c r="ED137" s="22"/>
      <c r="EE137" s="22"/>
      <c r="EF137" s="22"/>
      <c r="EG137" s="22"/>
      <c r="EH137" s="22"/>
      <c r="EI137" s="22"/>
      <c r="EJ137" s="22"/>
      <c r="EK137" s="22"/>
      <c r="EL137" s="22"/>
      <c r="EN137" s="22"/>
      <c r="EP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row>
    <row r="138" spans="1:178" ht="19.5" thickBot="1" x14ac:dyDescent="0.35">
      <c r="A138" s="2">
        <f>SUM(I138:GD138)</f>
        <v>5394909.3599999975</v>
      </c>
      <c r="B138" s="2">
        <f>SUM(AR138:GE138)</f>
        <v>3463156.4899999988</v>
      </c>
      <c r="C138" s="88"/>
      <c r="D138" s="88"/>
      <c r="E138" s="76" t="s">
        <v>11</v>
      </c>
      <c r="G138" s="31" t="s">
        <v>66</v>
      </c>
      <c r="H138" s="27" t="s">
        <v>58</v>
      </c>
      <c r="I138" s="39"/>
      <c r="J138" s="29">
        <f>+J136+J129+J120+J110+J78+J71+J42</f>
        <v>119051.20999999999</v>
      </c>
      <c r="K138" s="39"/>
      <c r="L138" s="29">
        <f>+L136+L129+L120+L110+L78+L71+L42</f>
        <v>106706.51999999999</v>
      </c>
      <c r="M138" s="39"/>
      <c r="N138" s="29">
        <f>+N136+N129+N120+N110+N78+N71+N42</f>
        <v>71470.8</v>
      </c>
      <c r="O138" s="39"/>
      <c r="P138" s="29">
        <f>+P136+P129+P120+P110+P78+P71+P42</f>
        <v>103572.79999999999</v>
      </c>
      <c r="Q138" s="39"/>
      <c r="R138" s="29">
        <f>+R136+R129+R120+R110+R78+R71+R42</f>
        <v>0</v>
      </c>
      <c r="S138" s="39"/>
      <c r="T138" s="29">
        <f>+T136+T129+T120+T110+T78+T71+T42</f>
        <v>0</v>
      </c>
      <c r="U138" s="28"/>
      <c r="V138" s="29">
        <f>+V136+V129+V120+V110+V78+V71+V42</f>
        <v>147080.73000000001</v>
      </c>
      <c r="W138" s="30"/>
      <c r="X138" s="29">
        <f>+X136+X129+X120+X110+X78+X71+X42</f>
        <v>135757.71</v>
      </c>
      <c r="Y138" s="28"/>
      <c r="Z138" s="29">
        <f>+Z136+Z129+Z120+Z110+Z78+Z71+Z42</f>
        <v>89067.73</v>
      </c>
      <c r="AA138" s="19"/>
      <c r="AB138" s="29">
        <f>+AB136+AB129+AB120+AB110+AB78+AB71+AB42</f>
        <v>132442.62</v>
      </c>
      <c r="AC138" s="19"/>
      <c r="AD138" s="29">
        <f>+AD136+AD129+AD120+AD110+AD78+AD71+AD42</f>
        <v>202501.99000000002</v>
      </c>
      <c r="AE138" s="19"/>
      <c r="AF138" s="26"/>
      <c r="AG138" s="19"/>
      <c r="AH138" s="29">
        <f>+AH136+AH129+AH120+AH110+AH78+AH71+AH42</f>
        <v>460895.79000000004</v>
      </c>
      <c r="AI138" s="19"/>
      <c r="AJ138" s="29">
        <f>+AJ136+AJ129+AJ120+AJ110+AJ78+AJ71+AJ42</f>
        <v>29406.840000000004</v>
      </c>
      <c r="AK138" s="19"/>
      <c r="AL138" s="29">
        <f>+AL136+AL129+AL120+AL110+AL78+AL71+AL42</f>
        <v>113429.35</v>
      </c>
      <c r="AM138" s="19"/>
      <c r="AN138" s="29">
        <f>+AN136+AN129+AN120+AN110+AN78+AN71+AN42</f>
        <v>72878.92</v>
      </c>
      <c r="AO138" s="19"/>
      <c r="AP138" s="29">
        <f>+AP136+AP129+AP120+AP110+AP78+AP71+AP42</f>
        <v>147489.86000000002</v>
      </c>
      <c r="AQ138" s="19"/>
      <c r="AR138" s="29">
        <f>+AR136+AR129+AR120+AR110+AR78+AR71+AR42</f>
        <v>56182.75</v>
      </c>
      <c r="AS138" s="19"/>
      <c r="AT138" s="60">
        <f>+AT136+AT129+AT120+AT110+AT78+AT71+AT42</f>
        <v>88253.49</v>
      </c>
      <c r="AU138" s="19"/>
      <c r="AV138" s="29">
        <f>+AV136+AV129+AV120+AV110+AV78+AV71+AV42</f>
        <v>59308.7</v>
      </c>
      <c r="AW138" s="19"/>
      <c r="AX138" s="29">
        <f>+AX136+AX129+AX120+AX110+AX78+AX71+AX42</f>
        <v>77365.600000000006</v>
      </c>
      <c r="AY138" s="19"/>
      <c r="AZ138" s="29">
        <f>+AZ136+AZ129+AZ120+AZ110+AZ78+AZ71+AZ42</f>
        <v>81045.91</v>
      </c>
      <c r="BA138" s="19"/>
      <c r="BB138" s="29">
        <f>+BB136+BB129+BB120+BB110+BB78+BB71+BB42</f>
        <v>65706.42</v>
      </c>
      <c r="BC138" s="19"/>
      <c r="BD138" s="29">
        <f>+BD136+BD129+BD120+BD110+BD78+BD71+BD42</f>
        <v>72516.5</v>
      </c>
      <c r="BE138" s="19"/>
      <c r="BF138" s="29">
        <f>+BF136+BF129+BF120+BF110+BF78+BF71+BF42</f>
        <v>22883.839999999997</v>
      </c>
      <c r="BG138" s="19"/>
      <c r="BH138" s="29">
        <f>+BH136+BH129+BH120+BH110+BH78+BH71+BH42</f>
        <v>336299.44000000006</v>
      </c>
      <c r="BI138" s="19"/>
      <c r="BJ138" s="29">
        <f>+BJ136+BJ129+BJ120+BJ110+BJ78+BJ71+BJ42</f>
        <v>58277.120000000003</v>
      </c>
      <c r="BK138" s="19"/>
      <c r="BL138" s="29">
        <f>+BL136+BL129+BL120+BL110+BL78+BL71+BL42</f>
        <v>68010.03</v>
      </c>
      <c r="BM138" s="19"/>
      <c r="BN138" s="29">
        <f>+BN136+BN129+BN120+BN110+BN78+BN71+BN42</f>
        <v>50825.3</v>
      </c>
      <c r="BO138" s="19"/>
      <c r="BP138" s="29">
        <f>+BP136+BP129+BP120+BP110+BP78+BP71+BP42</f>
        <v>58246.28</v>
      </c>
      <c r="BQ138" s="19"/>
      <c r="BR138" s="29">
        <f>+BR136+BR129+BR120+BR110+BR78+BR71+BR42</f>
        <v>122396.9</v>
      </c>
      <c r="BS138" s="19"/>
      <c r="BT138" s="29">
        <f>+BT136+BT129+BT120+BT110+BT78+BT71+BT42</f>
        <v>115013.01000000001</v>
      </c>
      <c r="BU138" s="19"/>
      <c r="BV138" s="29">
        <f>+BV136+BV129+BV120+BV110+BV78+BV71+BV42</f>
        <v>71333.649999999994</v>
      </c>
      <c r="BW138" s="19"/>
      <c r="BX138" s="29">
        <f>+BX136+BX129+BX120+BX110+BX78+BX71+BX42</f>
        <v>117091.14</v>
      </c>
      <c r="BY138" s="19"/>
      <c r="BZ138" s="29">
        <f>+BZ136+BZ129+BZ120+BZ110+BZ78+BZ71+BZ42</f>
        <v>74139.899999999994</v>
      </c>
      <c r="CA138" s="30"/>
      <c r="CB138" s="29">
        <f>+CB136+CB129+CB120+CB110+CB78+CB71+CB42</f>
        <v>0</v>
      </c>
      <c r="CC138" s="30"/>
      <c r="CD138" s="29">
        <f>+CD136+CD129+CD120+CD110+CD78+CD71+CD42</f>
        <v>0</v>
      </c>
      <c r="CE138" s="30"/>
      <c r="CF138" s="29">
        <f>+CF136+CF129+CF120+CF110+CF78+CF71+CF42</f>
        <v>0</v>
      </c>
      <c r="CG138" s="19"/>
      <c r="CH138" s="29">
        <f>+CH136+CH129+CH120+CH110+CH78+CH71+CH42</f>
        <v>95943.270000000019</v>
      </c>
      <c r="CI138" s="19"/>
      <c r="CJ138" s="29">
        <f>+CJ136+CJ129+CJ120+CJ110+CJ78+CJ71+CJ42</f>
        <v>59815.250000000007</v>
      </c>
      <c r="CK138" s="30"/>
      <c r="CL138" s="29">
        <f>+CL136+CL129+CL120+CL110+CL78+CL71+CL42</f>
        <v>0</v>
      </c>
      <c r="CM138" s="19"/>
      <c r="CN138" s="29">
        <f>+CN136+CN129+CN120+CN110+CN78+CN71+CN42</f>
        <v>49758.969999999994</v>
      </c>
      <c r="CO138" s="30"/>
      <c r="CP138" s="29">
        <f>+CP136+CP129+CP120+CP110+CP78+CP71+CP42</f>
        <v>126207.02</v>
      </c>
      <c r="CQ138" s="30"/>
      <c r="CR138" s="29">
        <f>+CR136+CR129+CR120+CR110+CR78+CR71+CR42</f>
        <v>70317.48</v>
      </c>
      <c r="CS138" s="30"/>
      <c r="CT138" s="29">
        <f>+CT136+CT129+CT120+CT110+CT78+CT71+CT42</f>
        <v>49405.740000000005</v>
      </c>
      <c r="CU138" s="30"/>
      <c r="CV138" s="29">
        <f>+CV136+CV129+CV120+CV110+CV78+CV71+CV42</f>
        <v>95124.19</v>
      </c>
      <c r="CW138" s="30"/>
      <c r="CX138" s="29">
        <f>+CX136+CX129+CX120+CX110+CX78+CX71+CX42</f>
        <v>0</v>
      </c>
      <c r="CY138" s="30"/>
      <c r="CZ138" s="29">
        <f>+CZ136+CZ129+CZ120+CZ110+CZ78+CZ71+CZ42</f>
        <v>0</v>
      </c>
      <c r="DA138" s="30"/>
      <c r="DB138" s="29">
        <f>+DB136+DB129+DB120+DB110+DB78+DB71+DB42</f>
        <v>0</v>
      </c>
      <c r="DC138" s="30"/>
      <c r="DD138" s="29">
        <f>+DD136+DD129+DD120+DD110+DD78+DD71+DD42</f>
        <v>0</v>
      </c>
      <c r="DE138" s="30"/>
      <c r="DF138" s="29">
        <f>+DF136+DF129+DF120+DF110+DF78+DF71+DF42</f>
        <v>0</v>
      </c>
      <c r="DG138" s="30"/>
      <c r="DH138" s="29">
        <f>+DH136+DH129+DH120+DH110+DH78+DH71+DH42</f>
        <v>0</v>
      </c>
      <c r="DI138" s="30"/>
      <c r="DJ138" s="29">
        <f>+DJ136+DJ129+DJ120+DJ110+DJ78+DJ71+DJ42</f>
        <v>0</v>
      </c>
      <c r="DK138" s="30"/>
      <c r="DL138" s="29">
        <f>+DL136+DL129+DL120+DL110+DL78+DL71+DL42</f>
        <v>0</v>
      </c>
      <c r="DM138" s="19"/>
      <c r="DN138" s="29">
        <f>+DN136+DN129+DN120+DN110+DN78+DN71+DN42</f>
        <v>64916.649999999994</v>
      </c>
      <c r="DO138" s="19"/>
      <c r="DP138" s="29">
        <f>+DP136+DP129+DP120+DP110+DP78+DP71+DP42</f>
        <v>45259.92</v>
      </c>
      <c r="DQ138" s="19"/>
      <c r="DR138" s="29">
        <f>+DR136+DR129+DR120+DR110+DR78+DR71+DR42</f>
        <v>98320.06</v>
      </c>
      <c r="DS138" s="19"/>
      <c r="DT138" s="29">
        <f>+DT136+DT129+DT120+DT110+DT78+DT71+DT42</f>
        <v>0</v>
      </c>
      <c r="DU138" s="19"/>
      <c r="DV138" s="29">
        <f>+DV136+DV129+DV120+DV110+DV78+DV71+DV42</f>
        <v>0</v>
      </c>
      <c r="DW138" s="19"/>
      <c r="DX138" s="29">
        <f>+DX136+DX129+DX120+DX110+DX78+DX71+DX42</f>
        <v>0</v>
      </c>
      <c r="DY138" s="19"/>
      <c r="DZ138" s="29">
        <f>+DZ136+DZ129+DZ120+DZ110+DZ78+DZ71+DZ42</f>
        <v>0</v>
      </c>
      <c r="EA138" s="30"/>
      <c r="EB138" s="29">
        <f>+EB136+EB129+EB120+EB110+EB78+EB71+EB42</f>
        <v>34377.630000000005</v>
      </c>
      <c r="EC138" s="30"/>
      <c r="ED138" s="29">
        <f>+ED136+ED129+ED120+ED110+ED78+ED71+ED42</f>
        <v>96034.59</v>
      </c>
      <c r="EE138" s="30"/>
      <c r="EF138" s="29">
        <f>+EF136+EF129+EF120+EF110+EF78+EF71+EF42</f>
        <v>50762.329999999994</v>
      </c>
      <c r="EG138" s="30"/>
      <c r="EH138" s="29">
        <f>+EH136+EH129+EH120+EH110+EH78+EH71+EH42</f>
        <v>34377.630000000005</v>
      </c>
      <c r="EI138" s="30"/>
      <c r="EJ138" s="29">
        <f>+EJ136+EJ129+EJ120+EJ110+EJ78+EJ71+EJ42</f>
        <v>96034.59</v>
      </c>
      <c r="EK138" s="30"/>
      <c r="EL138" s="29">
        <f>+EL136+EL129+EL120+EL110+EL78+EL71+EL42</f>
        <v>48778.92</v>
      </c>
      <c r="EM138" s="19"/>
      <c r="EN138" s="29">
        <f>+EN136+EN129+EN120+EN110+EN78+EN71+EN42</f>
        <v>0</v>
      </c>
      <c r="EO138" s="19"/>
      <c r="EP138" s="29">
        <f>+EP136+EP129+EP120+EP110+EP78+EP71+EP42</f>
        <v>69292.649999999994</v>
      </c>
      <c r="EQ138" s="19"/>
      <c r="ER138" s="29">
        <f>+ER136+ER129+ER120+ER110+ER78+ER71+ER42</f>
        <v>0</v>
      </c>
      <c r="ES138" s="30"/>
      <c r="ET138" s="29">
        <f>+ET136+ET129+ET120+ET110+ET78+ET71+ET42</f>
        <v>63360.05</v>
      </c>
      <c r="EU138" s="30"/>
      <c r="EV138" s="29">
        <f>+EV136+EV129+EV120+EV110+EV78+EV71+EV42</f>
        <v>84947.8</v>
      </c>
      <c r="EW138" s="30"/>
      <c r="EX138" s="29">
        <f>+EX136+EX129+EX120+EX110+EX78+EX71+EX42</f>
        <v>87740.22</v>
      </c>
      <c r="EY138" s="30"/>
      <c r="EZ138" s="29">
        <f>+EZ136+EZ129+EZ120+EZ110+EZ78+EZ71+EZ42</f>
        <v>71283.02</v>
      </c>
      <c r="FA138" s="30"/>
      <c r="FB138" s="29">
        <f>+FB136+FB129+FB120+FB110+FB78+FB71+FB42</f>
        <v>0</v>
      </c>
      <c r="FC138" s="30"/>
      <c r="FD138" s="29">
        <f>+FD136+FD129+FD120+FD110+FD78+FD71+FD42</f>
        <v>92736.34</v>
      </c>
      <c r="FE138" s="30"/>
      <c r="FF138" s="29">
        <f>+FF136+FF129+FF120+FF110+FF78+FF71+FF42</f>
        <v>56973.540000000008</v>
      </c>
      <c r="FG138" s="30"/>
      <c r="FH138" s="29">
        <f>+FH136+FH129+FH120+FH110+FH78+FH71+FH42</f>
        <v>62351.090000000004</v>
      </c>
      <c r="FI138" s="30"/>
      <c r="FJ138" s="29">
        <f>+FJ136+FJ129+FJ120+FJ110+FJ78+FJ71+FJ42</f>
        <v>73273</v>
      </c>
      <c r="FK138" s="30"/>
      <c r="FL138" s="29">
        <f>+FL136+FL129+FL120+FL110+FL78+FL71+FL42</f>
        <v>90868.56</v>
      </c>
      <c r="FM138" s="30"/>
      <c r="FN138" s="29">
        <f>+FN136+FN129+FN120+FN110+FN78+FN71+FN42</f>
        <v>0</v>
      </c>
      <c r="FO138" s="30"/>
      <c r="FP138" s="29">
        <f>+FP136+FP129+FP120+FP110+FP78+FP71+FP42</f>
        <v>0</v>
      </c>
      <c r="FQ138" s="30"/>
      <c r="FR138" s="29">
        <f>+FR136+FR129+FR120+FR110+FR78+FR71+FR42</f>
        <v>0</v>
      </c>
      <c r="FS138" s="30"/>
      <c r="FT138" s="29">
        <f>+FT136+FT129+FT120+FT110+FT78+FT71+FT42</f>
        <v>0</v>
      </c>
      <c r="FU138" s="30"/>
      <c r="FV138" s="29">
        <f>+FV136+FV129+FV120+FV110+FV78+FV71+FV42</f>
        <v>0</v>
      </c>
    </row>
    <row r="139" spans="1:178" ht="15.75" thickBot="1" x14ac:dyDescent="0.3">
      <c r="A139" s="2"/>
      <c r="B139" s="2"/>
      <c r="C139" s="88"/>
      <c r="D139" s="88"/>
      <c r="J139" s="2"/>
      <c r="L139" s="2"/>
      <c r="M139" s="2"/>
      <c r="N139" s="2"/>
      <c r="O139" s="2"/>
      <c r="P139" s="2"/>
      <c r="Q139" s="2"/>
      <c r="R139" s="2"/>
      <c r="S139" s="2"/>
      <c r="T139" s="2"/>
      <c r="V139" s="2"/>
      <c r="X139" s="2"/>
      <c r="Z139" s="2"/>
      <c r="AB139" s="2"/>
      <c r="AD139" s="2"/>
      <c r="AE139" s="2"/>
      <c r="AF139" s="2"/>
      <c r="AG139" s="2"/>
      <c r="AH139" s="2"/>
      <c r="AJ139" s="2"/>
      <c r="AL139" s="2"/>
      <c r="AN139" s="2"/>
      <c r="AP139" s="2"/>
      <c r="AR139" s="2"/>
      <c r="AT139" s="61"/>
      <c r="AV139" s="2"/>
      <c r="AX139" s="2"/>
      <c r="AZ139" s="2"/>
      <c r="BB139" s="2"/>
      <c r="BD139" s="2"/>
      <c r="BF139" s="2"/>
      <c r="BH139" s="2"/>
      <c r="BJ139" s="2"/>
      <c r="BL139" s="2"/>
      <c r="BN139" s="2"/>
      <c r="BP139" s="2"/>
      <c r="BR139" s="2"/>
      <c r="BT139" s="2"/>
      <c r="BV139" s="2"/>
      <c r="BX139" s="2"/>
      <c r="BZ139" s="2"/>
      <c r="CA139" s="2"/>
      <c r="CB139" s="2"/>
      <c r="CC139" s="2"/>
      <c r="CD139" s="2"/>
      <c r="CE139" s="2"/>
      <c r="CF139" s="2"/>
      <c r="CH139" s="2"/>
      <c r="CJ139" s="2"/>
      <c r="CK139" s="2"/>
      <c r="CL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N139" s="2"/>
      <c r="DP139" s="2"/>
      <c r="DR139" s="2"/>
      <c r="DT139" s="2"/>
      <c r="DV139" s="2"/>
      <c r="DX139" s="2"/>
      <c r="DZ139" s="2"/>
      <c r="EA139" s="2"/>
      <c r="EB139" s="2"/>
      <c r="EC139" s="2"/>
      <c r="ED139" s="2"/>
      <c r="EE139" s="2"/>
      <c r="EF139" s="2"/>
      <c r="EG139" s="2"/>
      <c r="EH139" s="2"/>
      <c r="EI139" s="2"/>
      <c r="EJ139" s="2"/>
      <c r="EK139" s="2"/>
      <c r="EL139" s="2"/>
      <c r="EN139" s="2"/>
      <c r="EP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row>
    <row r="140" spans="1:178" ht="24" thickBot="1" x14ac:dyDescent="0.4">
      <c r="A140" s="2"/>
      <c r="B140" s="2"/>
      <c r="C140" s="88"/>
      <c r="D140" s="88"/>
      <c r="G140" s="32" t="s">
        <v>68</v>
      </c>
      <c r="H140" s="33"/>
      <c r="I140" s="34"/>
      <c r="J140" s="35">
        <f>+J30-J138</f>
        <v>167179.38999999998</v>
      </c>
      <c r="K140" s="34"/>
      <c r="L140" s="35">
        <f>+L30-L138</f>
        <v>26646.070000000036</v>
      </c>
      <c r="M140" s="34"/>
      <c r="N140" s="35">
        <f>+N30-N138</f>
        <v>-53897.430000000022</v>
      </c>
      <c r="O140" s="34"/>
      <c r="P140" s="35">
        <f>+P30-P138</f>
        <v>1885.0200000000041</v>
      </c>
      <c r="Q140" s="34"/>
      <c r="R140" s="35">
        <f>+R30-R138</f>
        <v>0</v>
      </c>
      <c r="S140" s="34"/>
      <c r="T140" s="35">
        <f>+T30-T138</f>
        <v>0</v>
      </c>
      <c r="U140" s="37"/>
      <c r="V140" s="35">
        <f>+V30-V138</f>
        <v>-17869.050000000003</v>
      </c>
      <c r="W140" s="37"/>
      <c r="X140" s="35">
        <f>+X30-X138</f>
        <v>-33920.410000000003</v>
      </c>
      <c r="Y140" s="34"/>
      <c r="Z140" s="35">
        <f>+Z30-Z138</f>
        <v>56816.89</v>
      </c>
      <c r="AA140" s="19"/>
      <c r="AB140" s="35">
        <f>+AB30-AB138</f>
        <v>-11461.48000000001</v>
      </c>
      <c r="AC140" s="19"/>
      <c r="AD140" s="35">
        <f>+AD30-AD138</f>
        <v>-91405.000000000015</v>
      </c>
      <c r="AE140" s="19"/>
      <c r="AF140" s="26"/>
      <c r="AG140" s="19"/>
      <c r="AH140" s="35">
        <f>+AH30-AH138</f>
        <v>-460895.79000000004</v>
      </c>
      <c r="AI140" s="19"/>
      <c r="AJ140" s="35">
        <f>+AJ30-AJ138</f>
        <v>25899.020000000004</v>
      </c>
      <c r="AK140" s="19"/>
      <c r="AL140" s="35">
        <f>+AL30-AL138</f>
        <v>-50083.460000000006</v>
      </c>
      <c r="AM140" s="19"/>
      <c r="AN140" s="35">
        <f>+AN30-AN138</f>
        <v>-61.419999999998254</v>
      </c>
      <c r="AO140" s="19"/>
      <c r="AP140" s="35">
        <f>+AP30-AP138</f>
        <v>11386.839999999997</v>
      </c>
      <c r="AQ140" s="19"/>
      <c r="AR140" s="35">
        <f>+AR30-AR138</f>
        <v>28946.290000000008</v>
      </c>
      <c r="AS140" s="19"/>
      <c r="AT140" s="62">
        <f>+AT30-AT138</f>
        <v>14609.080000000002</v>
      </c>
      <c r="AU140" s="19"/>
      <c r="AV140" s="35">
        <f>+AV30-AV138</f>
        <v>18107</v>
      </c>
      <c r="AW140" s="19"/>
      <c r="AX140" s="35">
        <f>+AX30-AX138</f>
        <v>-1052.9300000000221</v>
      </c>
      <c r="AY140" s="19"/>
      <c r="AZ140" s="35">
        <f>+AZ30-AZ138</f>
        <v>-14216.940000000002</v>
      </c>
      <c r="BA140" s="19"/>
      <c r="BB140" s="35">
        <f>+BB30-BB138</f>
        <v>22541.559999999998</v>
      </c>
      <c r="BC140" s="19"/>
      <c r="BD140" s="35">
        <f>+BD30-BD138</f>
        <v>7352.1199999999953</v>
      </c>
      <c r="BE140" s="19"/>
      <c r="BF140" s="35">
        <f>+BF30-BF138</f>
        <v>45093.509999999995</v>
      </c>
      <c r="BG140" s="19"/>
      <c r="BH140" s="35">
        <f>+BH30-BH138</f>
        <v>-3716.2300000000978</v>
      </c>
      <c r="BI140" s="19"/>
      <c r="BJ140" s="35">
        <f>+BJ30-BJ138</f>
        <v>19883.419999999991</v>
      </c>
      <c r="BK140" s="19"/>
      <c r="BL140" s="35">
        <f>+BL30-BL138</f>
        <v>-8632.5299999999988</v>
      </c>
      <c r="BM140" s="19"/>
      <c r="BN140" s="35">
        <f>+BN30-BN138</f>
        <v>31346.819999999978</v>
      </c>
      <c r="BO140" s="19"/>
      <c r="BP140" s="35">
        <f>+BP30-BP138</f>
        <v>7209.1099999999933</v>
      </c>
      <c r="BQ140" s="19"/>
      <c r="BR140" s="35">
        <f>+BR30-BR138</f>
        <v>-47561.59</v>
      </c>
      <c r="BS140" s="19"/>
      <c r="BT140" s="35">
        <f>+BT30-BT138</f>
        <v>-47606.820000000022</v>
      </c>
      <c r="BU140" s="19"/>
      <c r="BV140" s="35">
        <f>+BV30-BV138</f>
        <v>7737.5500000000029</v>
      </c>
      <c r="BW140" s="19"/>
      <c r="BX140" s="35">
        <f>+BX30-BX138</f>
        <v>-35943.42</v>
      </c>
      <c r="BY140" s="19"/>
      <c r="BZ140" s="35">
        <f>+BZ30-BZ138</f>
        <v>1633.390000000014</v>
      </c>
      <c r="CA140" s="34"/>
      <c r="CB140" s="35">
        <f>+CB30-CB138</f>
        <v>0</v>
      </c>
      <c r="CC140" s="34"/>
      <c r="CD140" s="35">
        <f>+CD30-CD138</f>
        <v>0</v>
      </c>
      <c r="CE140" s="34"/>
      <c r="CF140" s="35">
        <f>+CF30-CF138</f>
        <v>0</v>
      </c>
      <c r="CG140" s="19"/>
      <c r="CH140" s="35">
        <f>+CH30-CH138</f>
        <v>-32787.590000000004</v>
      </c>
      <c r="CI140" s="19"/>
      <c r="CJ140" s="35">
        <f>+CJ30-CJ138</f>
        <v>14785.689999999981</v>
      </c>
      <c r="CK140" s="34"/>
      <c r="CL140" s="35">
        <f>+CL30-CL138</f>
        <v>0</v>
      </c>
      <c r="CM140" s="19"/>
      <c r="CN140" s="35">
        <f>+CN30-CN138</f>
        <v>16902.180000000015</v>
      </c>
      <c r="CO140" s="34"/>
      <c r="CP140" s="35">
        <f>+CP30-CP138</f>
        <v>-47018.510000000009</v>
      </c>
      <c r="CQ140" s="34"/>
      <c r="CR140" s="35">
        <f>+CR30-CR138</f>
        <v>29613.190000000002</v>
      </c>
      <c r="CS140" s="34"/>
      <c r="CT140" s="35">
        <f>+CT30-CT138</f>
        <v>25684.189999999973</v>
      </c>
      <c r="CU140" s="34"/>
      <c r="CV140" s="35">
        <f>+CV30-CV138</f>
        <v>-18682.64</v>
      </c>
      <c r="CW140" s="34"/>
      <c r="CX140" s="35">
        <f>+CX30-CX138</f>
        <v>0</v>
      </c>
      <c r="CY140" s="34"/>
      <c r="CZ140" s="35">
        <f>+CZ30-CZ138</f>
        <v>0</v>
      </c>
      <c r="DA140" s="34"/>
      <c r="DB140" s="35">
        <f>+DB30-DB138</f>
        <v>0</v>
      </c>
      <c r="DC140" s="34"/>
      <c r="DD140" s="35">
        <f>+DD30-DD138</f>
        <v>0</v>
      </c>
      <c r="DE140" s="34"/>
      <c r="DF140" s="35">
        <f>+DF30-DF138</f>
        <v>0</v>
      </c>
      <c r="DG140" s="34"/>
      <c r="DH140" s="35">
        <f>+DH30-DH138</f>
        <v>0</v>
      </c>
      <c r="DI140" s="34"/>
      <c r="DJ140" s="35">
        <f>+DJ30-DJ138</f>
        <v>0</v>
      </c>
      <c r="DK140" s="34"/>
      <c r="DL140" s="35">
        <f>+DL30-DL138</f>
        <v>0</v>
      </c>
      <c r="DM140" s="19"/>
      <c r="DN140" s="35">
        <f>+DN30-DN138</f>
        <v>16528.740000000005</v>
      </c>
      <c r="DO140" s="19"/>
      <c r="DP140" s="35">
        <f>+DP30-DP138</f>
        <v>21391.74000000002</v>
      </c>
      <c r="DQ140" s="19"/>
      <c r="DR140" s="35">
        <f>+DR30-DR138</f>
        <v>-28300.619999999981</v>
      </c>
      <c r="DS140" s="19"/>
      <c r="DT140" s="35">
        <f>+DT30-DT138</f>
        <v>0</v>
      </c>
      <c r="DU140" s="19"/>
      <c r="DV140" s="35">
        <f>+DV30-DV138</f>
        <v>0</v>
      </c>
      <c r="DW140" s="19"/>
      <c r="DX140" s="35">
        <f>+DX30-DX138</f>
        <v>0</v>
      </c>
      <c r="DY140" s="19"/>
      <c r="DZ140" s="35">
        <f>+DZ30-DZ138</f>
        <v>0</v>
      </c>
      <c r="EA140" s="34"/>
      <c r="EB140" s="35">
        <f>+EB30-EB138</f>
        <v>49095.210000000006</v>
      </c>
      <c r="EC140" s="34"/>
      <c r="ED140" s="35">
        <f>+ED30-ED138</f>
        <v>-29265.669999999984</v>
      </c>
      <c r="EE140" s="34"/>
      <c r="EF140" s="35">
        <f>+EF30-EF138</f>
        <v>26152.909999999996</v>
      </c>
      <c r="EG140" s="34"/>
      <c r="EH140" s="35">
        <f>+EH30-EH138</f>
        <v>49095.210000000006</v>
      </c>
      <c r="EI140" s="34"/>
      <c r="EJ140" s="35">
        <f>+EJ30-EJ138</f>
        <v>-29265.669999999984</v>
      </c>
      <c r="EK140" s="34"/>
      <c r="EL140" s="35">
        <f>+EL30-EL138</f>
        <v>19701.190000000002</v>
      </c>
      <c r="EM140" s="19"/>
      <c r="EN140" s="35">
        <f>+EN30-EN138</f>
        <v>0</v>
      </c>
      <c r="EO140" s="19"/>
      <c r="EP140" s="35">
        <f>+EP30-EP138</f>
        <v>-7830.099999999984</v>
      </c>
      <c r="EQ140" s="19"/>
      <c r="ER140" s="35">
        <f>+ER30-ER138</f>
        <v>0</v>
      </c>
      <c r="ES140" s="34"/>
      <c r="ET140" s="35">
        <f>+ET30-ET138</f>
        <v>12929.850000000006</v>
      </c>
      <c r="EU140" s="34"/>
      <c r="EV140" s="35">
        <f>+EV30-EV138</f>
        <v>-12574.26999999999</v>
      </c>
      <c r="EW140" s="34"/>
      <c r="EX140" s="35">
        <f>+EX30-EX138</f>
        <v>-15259.14</v>
      </c>
      <c r="EY140" s="34"/>
      <c r="EZ140" s="35">
        <f>+EZ30-EZ138</f>
        <v>5907.25</v>
      </c>
      <c r="FA140" s="34"/>
      <c r="FB140" s="35">
        <f>+FB30-FB138</f>
        <v>0</v>
      </c>
      <c r="FC140" s="34"/>
      <c r="FD140" s="35">
        <f>+FD30-FD138</f>
        <v>-30426.62999999999</v>
      </c>
      <c r="FE140" s="34"/>
      <c r="FF140" s="35">
        <f>+FF30-FF138</f>
        <v>11591.999999999985</v>
      </c>
      <c r="FG140" s="34"/>
      <c r="FH140" s="35">
        <f>+FH30-FH138</f>
        <v>9919.4699999999939</v>
      </c>
      <c r="FI140" s="34"/>
      <c r="FJ140" s="35">
        <f>+FJ30-FJ138</f>
        <v>9521.4500000000116</v>
      </c>
      <c r="FK140" s="34"/>
      <c r="FL140" s="35">
        <f>+FL30-FL138</f>
        <v>-17422.760000000009</v>
      </c>
      <c r="FM140" s="34"/>
      <c r="FN140" s="35">
        <f>+FN30-FN138</f>
        <v>0</v>
      </c>
      <c r="FO140" s="34"/>
      <c r="FP140" s="35">
        <f>+FP30-FP138</f>
        <v>0</v>
      </c>
      <c r="FQ140" s="34"/>
      <c r="FR140" s="35">
        <f>+FR30-FR138</f>
        <v>0</v>
      </c>
      <c r="FS140" s="34"/>
      <c r="FT140" s="35">
        <f>+FT30-FT138</f>
        <v>0</v>
      </c>
      <c r="FU140" s="34"/>
      <c r="FV140" s="35">
        <f>+FV30-FV138</f>
        <v>0</v>
      </c>
    </row>
    <row r="141" spans="1:178" x14ac:dyDescent="0.25">
      <c r="J141" s="2"/>
      <c r="L141" s="2"/>
      <c r="M141" s="2"/>
      <c r="N141" s="2"/>
      <c r="O141" s="2"/>
      <c r="P141" s="2"/>
      <c r="Q141" s="2"/>
      <c r="R141" s="2"/>
      <c r="S141" s="2"/>
      <c r="T141" s="2"/>
      <c r="V141" s="2"/>
      <c r="X141" s="2"/>
      <c r="Z141" s="2"/>
      <c r="AB141" s="2"/>
      <c r="AD141" s="2"/>
      <c r="AE141" s="2"/>
      <c r="AF141" s="2"/>
      <c r="AG141" s="2"/>
      <c r="AH141" s="2"/>
      <c r="AJ141" s="2"/>
      <c r="AL141" s="2"/>
      <c r="AN141" s="2"/>
      <c r="AP141" s="2"/>
      <c r="AR141" s="2"/>
      <c r="AT141" s="61"/>
      <c r="AV141" s="2"/>
      <c r="AX141" s="2"/>
      <c r="AZ141" s="2"/>
      <c r="BB141" s="2"/>
      <c r="BD141" s="2"/>
      <c r="BF141" s="2"/>
      <c r="BH141" s="2"/>
      <c r="BJ141" s="2"/>
      <c r="BL141" s="2"/>
      <c r="BN141" s="2"/>
      <c r="BP141" s="2"/>
      <c r="BR141" s="2"/>
      <c r="BT141" s="2"/>
      <c r="BV141" s="2"/>
      <c r="BX141" s="2"/>
      <c r="BZ141" s="2"/>
      <c r="CA141" s="2"/>
      <c r="CB141" s="2"/>
      <c r="CC141" s="2"/>
      <c r="CD141" s="2"/>
      <c r="CE141" s="2"/>
      <c r="CF141" s="2"/>
      <c r="CH141" s="2"/>
      <c r="CJ141" s="2"/>
      <c r="CK141" s="2"/>
      <c r="CL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N141" s="2"/>
      <c r="DP141" s="2"/>
      <c r="DR141" s="2"/>
      <c r="DT141" s="2"/>
      <c r="DV141" s="2"/>
      <c r="DX141" s="2"/>
      <c r="DZ141" s="2"/>
      <c r="EA141" s="2"/>
      <c r="EB141" s="2"/>
      <c r="EC141" s="2"/>
      <c r="ED141" s="2"/>
      <c r="EE141" s="2"/>
      <c r="EF141" s="2"/>
      <c r="EG141" s="2"/>
      <c r="EH141" s="2"/>
      <c r="EI141" s="2"/>
      <c r="EJ141" s="2"/>
      <c r="EK141" s="2"/>
      <c r="EL141" s="2"/>
      <c r="EN141" s="2"/>
      <c r="EP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row>
  </sheetData>
  <mergeCells count="83">
    <mergeCell ref="EQ1:ER1"/>
    <mergeCell ref="CE1:CF1"/>
    <mergeCell ref="CA1:CB1"/>
    <mergeCell ref="CC1:CD1"/>
    <mergeCell ref="DC1:DD1"/>
    <mergeCell ref="DE1:DF1"/>
    <mergeCell ref="DG1:DH1"/>
    <mergeCell ref="DI1:DJ1"/>
    <mergeCell ref="DK1:DL1"/>
    <mergeCell ref="DO1:DP1"/>
    <mergeCell ref="FQ1:FR1"/>
    <mergeCell ref="FS1:FT1"/>
    <mergeCell ref="FU1:FV1"/>
    <mergeCell ref="CO1:CP1"/>
    <mergeCell ref="CQ1:CR1"/>
    <mergeCell ref="CS1:CT1"/>
    <mergeCell ref="CU1:CV1"/>
    <mergeCell ref="CW1:CX1"/>
    <mergeCell ref="CY1:CZ1"/>
    <mergeCell ref="DA1:DB1"/>
    <mergeCell ref="FE1:FF1"/>
    <mergeCell ref="FG1:FH1"/>
    <mergeCell ref="FI1:FJ1"/>
    <mergeCell ref="FK1:FL1"/>
    <mergeCell ref="FM1:FN1"/>
    <mergeCell ref="FO1:FP1"/>
    <mergeCell ref="DQ1:DR1"/>
    <mergeCell ref="DS1:DT1"/>
    <mergeCell ref="DU1:DV1"/>
    <mergeCell ref="DW1:DX1"/>
    <mergeCell ref="DY1:DZ1"/>
    <mergeCell ref="AS1:AT1"/>
    <mergeCell ref="BE1:BF1"/>
    <mergeCell ref="AU1:AV1"/>
    <mergeCell ref="AY1:AZ1"/>
    <mergeCell ref="CI1:CJ1"/>
    <mergeCell ref="CK1:CL1"/>
    <mergeCell ref="AW1:AX1"/>
    <mergeCell ref="BA1:BB1"/>
    <mergeCell ref="BC1:BD1"/>
    <mergeCell ref="K1:L1"/>
    <mergeCell ref="AC1:AD1"/>
    <mergeCell ref="AA1:AB1"/>
    <mergeCell ref="AO1:AP1"/>
    <mergeCell ref="AM1:AN1"/>
    <mergeCell ref="I1:J1"/>
    <mergeCell ref="W1:X1"/>
    <mergeCell ref="Y1:Z1"/>
    <mergeCell ref="U1:V1"/>
    <mergeCell ref="O1:P1"/>
    <mergeCell ref="M1:N1"/>
    <mergeCell ref="AI1:AJ1"/>
    <mergeCell ref="AQ1:AR1"/>
    <mergeCell ref="AK1:AL1"/>
    <mergeCell ref="AE1:AF1"/>
    <mergeCell ref="AG1:AH1"/>
    <mergeCell ref="BG1:BH1"/>
    <mergeCell ref="BO1:BP1"/>
    <mergeCell ref="BQ1:BR1"/>
    <mergeCell ref="BI1:BJ1"/>
    <mergeCell ref="BK1:BL1"/>
    <mergeCell ref="BM1:BN1"/>
    <mergeCell ref="BW1:BX1"/>
    <mergeCell ref="BY1:BZ1"/>
    <mergeCell ref="BS1:BT1"/>
    <mergeCell ref="EG1:EH1"/>
    <mergeCell ref="EI1:EJ1"/>
    <mergeCell ref="EK1:EL1"/>
    <mergeCell ref="DM1:DN1"/>
    <mergeCell ref="CG1:CH1"/>
    <mergeCell ref="BU1:BV1"/>
    <mergeCell ref="EA1:EB1"/>
    <mergeCell ref="CM1:CN1"/>
    <mergeCell ref="FC1:FD1"/>
    <mergeCell ref="EC1:ED1"/>
    <mergeCell ref="EE1:EF1"/>
    <mergeCell ref="ES1:ET1"/>
    <mergeCell ref="EU1:EV1"/>
    <mergeCell ref="EW1:EX1"/>
    <mergeCell ref="EY1:EZ1"/>
    <mergeCell ref="FA1:FB1"/>
    <mergeCell ref="EM1:EN1"/>
    <mergeCell ref="EO1:EP1"/>
  </mergeCells>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workbookViewId="0">
      <pane xSplit="3" topLeftCell="D1" activePane="topRight" state="frozen"/>
      <selection pane="topRight" activeCell="F13" sqref="F13"/>
    </sheetView>
  </sheetViews>
  <sheetFormatPr defaultColWidth="8.85546875" defaultRowHeight="15" x14ac:dyDescent="0.25"/>
  <cols>
    <col min="1" max="1" width="5.5703125" style="76" customWidth="1"/>
    <col min="2" max="2" width="32.85546875" bestFit="1" customWidth="1"/>
    <col min="3" max="3" width="43.5703125" bestFit="1" customWidth="1"/>
    <col min="4" max="4" width="8.5703125" bestFit="1" customWidth="1"/>
    <col min="5" max="5" width="20.5703125" customWidth="1"/>
    <col min="6" max="6" width="11.5703125" style="2" bestFit="1" customWidth="1"/>
    <col min="7" max="7" width="16.140625" bestFit="1" customWidth="1"/>
    <col min="8" max="8" width="12.42578125" style="2" bestFit="1" customWidth="1"/>
    <col min="9" max="9" width="20.5703125" bestFit="1" customWidth="1"/>
    <col min="10" max="10" width="20.5703125" customWidth="1"/>
    <col min="11" max="11" width="12.42578125" style="2" bestFit="1" customWidth="1"/>
    <col min="12" max="12" width="17.28515625" bestFit="1" customWidth="1"/>
    <col min="13" max="13" width="12.42578125" style="2" bestFit="1" customWidth="1"/>
    <col min="14" max="14" width="17.140625" bestFit="1" customWidth="1"/>
    <col min="15" max="15" width="12.42578125" style="2" bestFit="1" customWidth="1"/>
    <col min="16" max="16" width="20.5703125" bestFit="1" customWidth="1"/>
    <col min="17" max="17" width="12.42578125" bestFit="1" customWidth="1"/>
    <col min="18" max="18" width="18" bestFit="1" customWidth="1"/>
    <col min="19" max="19" width="12.42578125" bestFit="1" customWidth="1"/>
    <col min="20" max="20" width="20.5703125" bestFit="1" customWidth="1"/>
  </cols>
  <sheetData>
    <row r="1" spans="1:20" s="44" customFormat="1" ht="15.75" customHeight="1" thickBot="1" x14ac:dyDescent="0.3">
      <c r="A1" s="81" t="s">
        <v>85</v>
      </c>
      <c r="D1" s="122"/>
      <c r="E1" s="147" t="s">
        <v>225</v>
      </c>
      <c r="F1" s="131" t="s">
        <v>218</v>
      </c>
      <c r="G1" s="132"/>
      <c r="H1" s="131" t="s">
        <v>222</v>
      </c>
      <c r="I1" s="133"/>
      <c r="J1" s="147" t="s">
        <v>224</v>
      </c>
      <c r="K1" s="133" t="s">
        <v>220</v>
      </c>
      <c r="L1" s="132"/>
      <c r="M1" s="131" t="s">
        <v>219</v>
      </c>
      <c r="N1" s="132"/>
      <c r="O1" s="131" t="s">
        <v>217</v>
      </c>
      <c r="P1" s="132"/>
      <c r="Q1" s="131" t="s">
        <v>211</v>
      </c>
      <c r="R1" s="132"/>
      <c r="S1" s="131" t="s">
        <v>212</v>
      </c>
      <c r="T1" s="132"/>
    </row>
    <row r="2" spans="1:20" s="101" customFormat="1" ht="15.75" thickBot="1" x14ac:dyDescent="0.3">
      <c r="A2" s="104"/>
      <c r="D2"/>
      <c r="E2" s="148"/>
      <c r="F2" s="102"/>
      <c r="G2" s="103"/>
      <c r="H2" s="102"/>
      <c r="I2" s="104"/>
      <c r="J2" s="148"/>
      <c r="K2" s="104"/>
      <c r="L2" s="103"/>
      <c r="M2" s="102"/>
      <c r="N2" s="103"/>
      <c r="O2" s="102"/>
      <c r="P2" s="103"/>
      <c r="Q2" s="104"/>
      <c r="R2" s="104"/>
      <c r="S2" s="102"/>
      <c r="T2" s="103"/>
    </row>
    <row r="3" spans="1:20" x14ac:dyDescent="0.25">
      <c r="A3" s="93">
        <v>5110</v>
      </c>
      <c r="B3" s="72" t="s">
        <v>54</v>
      </c>
      <c r="C3" s="72" t="s">
        <v>0</v>
      </c>
      <c r="D3" s="7"/>
      <c r="E3" s="148"/>
      <c r="F3" s="3"/>
      <c r="G3" s="4"/>
      <c r="H3" s="3">
        <v>1333019.6499999999</v>
      </c>
      <c r="I3" s="22"/>
      <c r="J3" s="148"/>
      <c r="K3" s="22">
        <v>1025569.13</v>
      </c>
      <c r="L3" s="4"/>
      <c r="M3" s="3">
        <v>1061055.05</v>
      </c>
      <c r="N3" s="4"/>
      <c r="O3" s="3">
        <v>1075013.82</v>
      </c>
      <c r="P3" s="4"/>
      <c r="Q3" s="22">
        <v>1081464.1299999999</v>
      </c>
      <c r="R3" s="4"/>
      <c r="S3" s="3">
        <v>1086297.8</v>
      </c>
      <c r="T3" s="4"/>
    </row>
    <row r="4" spans="1:20" x14ac:dyDescent="0.25">
      <c r="A4" s="94">
        <v>5117</v>
      </c>
      <c r="B4" s="69" t="s">
        <v>54</v>
      </c>
      <c r="C4" s="69" t="s">
        <v>1</v>
      </c>
      <c r="D4" s="12"/>
      <c r="E4" s="148"/>
      <c r="F4" s="3"/>
      <c r="G4" s="4"/>
      <c r="H4" s="3">
        <v>585</v>
      </c>
      <c r="I4" s="22"/>
      <c r="J4" s="148"/>
      <c r="K4" s="22">
        <v>480</v>
      </c>
      <c r="L4" s="4"/>
      <c r="M4" s="3">
        <v>-718</v>
      </c>
      <c r="N4" s="4"/>
      <c r="O4" s="3">
        <v>360</v>
      </c>
      <c r="P4" s="4"/>
      <c r="Q4" s="22">
        <v>320</v>
      </c>
      <c r="R4" s="4"/>
      <c r="S4" s="3">
        <v>324</v>
      </c>
      <c r="T4" s="4"/>
    </row>
    <row r="5" spans="1:20" x14ac:dyDescent="0.25">
      <c r="A5" s="94">
        <v>5133</v>
      </c>
      <c r="B5" s="69" t="s">
        <v>54</v>
      </c>
      <c r="C5" s="69" t="s">
        <v>138</v>
      </c>
      <c r="D5" s="12"/>
      <c r="E5" s="148"/>
      <c r="F5" s="3"/>
      <c r="G5" s="4"/>
      <c r="H5" s="3">
        <v>-1525.99</v>
      </c>
      <c r="I5" s="22"/>
      <c r="J5" s="148"/>
      <c r="K5" s="22">
        <v>-9183.06</v>
      </c>
      <c r="L5" s="4"/>
      <c r="M5" s="3">
        <v>-13416.46</v>
      </c>
      <c r="N5" s="4"/>
      <c r="O5" s="3">
        <v>-14021.47</v>
      </c>
      <c r="P5" s="4"/>
      <c r="Q5" s="22">
        <v>-17244.96</v>
      </c>
      <c r="R5" s="4"/>
      <c r="S5" s="3">
        <v>-6151.09</v>
      </c>
      <c r="T5" s="4"/>
    </row>
    <row r="6" spans="1:20" x14ac:dyDescent="0.25">
      <c r="A6" s="94">
        <v>5192</v>
      </c>
      <c r="B6" s="69" t="s">
        <v>54</v>
      </c>
      <c r="C6" s="69" t="s">
        <v>2</v>
      </c>
      <c r="D6" s="12"/>
      <c r="E6" s="148"/>
      <c r="F6" s="3"/>
      <c r="G6" s="4"/>
      <c r="H6" s="3">
        <v>13845.52</v>
      </c>
      <c r="I6" s="22"/>
      <c r="J6" s="148"/>
      <c r="K6" s="22">
        <v>14053.13</v>
      </c>
      <c r="L6" s="4"/>
      <c r="M6" s="3">
        <v>15311.63</v>
      </c>
      <c r="N6" s="4"/>
      <c r="O6" s="3">
        <v>15314.13</v>
      </c>
      <c r="P6" s="4"/>
      <c r="Q6" s="22">
        <v>14978.51</v>
      </c>
      <c r="R6" s="4"/>
      <c r="S6" s="40">
        <v>13300</v>
      </c>
      <c r="T6" s="4"/>
    </row>
    <row r="7" spans="1:20" x14ac:dyDescent="0.25">
      <c r="A7" s="94">
        <v>5120</v>
      </c>
      <c r="B7" s="69" t="s">
        <v>54</v>
      </c>
      <c r="C7" s="69" t="s">
        <v>3</v>
      </c>
      <c r="D7" s="12"/>
      <c r="E7" s="148"/>
      <c r="F7" s="40"/>
      <c r="G7" s="4"/>
      <c r="H7" s="40">
        <v>-17726.099999999999</v>
      </c>
      <c r="I7" s="22"/>
      <c r="J7" s="148"/>
      <c r="K7" s="38">
        <v>-5670.27</v>
      </c>
      <c r="L7" s="4"/>
      <c r="M7" s="40">
        <v>-4493.3500000000004</v>
      </c>
      <c r="N7" s="4"/>
      <c r="O7" s="40">
        <v>-12949.28</v>
      </c>
      <c r="P7" s="4"/>
      <c r="Q7" s="22">
        <v>-9368.69</v>
      </c>
      <c r="R7" s="4"/>
      <c r="S7" s="40">
        <v>-4600.21</v>
      </c>
      <c r="T7" s="4"/>
    </row>
    <row r="8" spans="1:20" x14ac:dyDescent="0.25">
      <c r="A8" s="94">
        <v>5220</v>
      </c>
      <c r="B8" s="69" t="s">
        <v>54</v>
      </c>
      <c r="C8" s="69" t="s">
        <v>4</v>
      </c>
      <c r="D8" s="12"/>
      <c r="E8" s="148"/>
      <c r="F8" s="40"/>
      <c r="G8" s="4"/>
      <c r="H8" s="40">
        <v>-160395.66</v>
      </c>
      <c r="I8" s="22"/>
      <c r="J8" s="148"/>
      <c r="K8" s="38">
        <v>-135972.6</v>
      </c>
      <c r="L8" s="4"/>
      <c r="M8" s="40">
        <v>-154591</v>
      </c>
      <c r="N8" s="4"/>
      <c r="O8" s="40">
        <v>-172788.63</v>
      </c>
      <c r="P8" s="4"/>
      <c r="Q8" s="22">
        <v>-191480.92</v>
      </c>
      <c r="R8" s="4"/>
      <c r="S8" s="40">
        <v>-194328.75</v>
      </c>
      <c r="T8" s="4"/>
    </row>
    <row r="9" spans="1:20" x14ac:dyDescent="0.25">
      <c r="A9" s="94">
        <v>6610</v>
      </c>
      <c r="B9" s="78" t="s">
        <v>54</v>
      </c>
      <c r="C9" s="78" t="s">
        <v>5</v>
      </c>
      <c r="D9" s="12"/>
      <c r="E9" s="148"/>
      <c r="F9" s="3"/>
      <c r="G9" s="4"/>
      <c r="H9" s="3"/>
      <c r="I9" s="22"/>
      <c r="J9" s="148"/>
      <c r="K9" s="22"/>
      <c r="L9" s="4"/>
      <c r="M9" s="3">
        <v>-8014.14</v>
      </c>
      <c r="N9" s="4"/>
      <c r="O9" s="3">
        <v>-17227.95</v>
      </c>
      <c r="P9" s="4"/>
      <c r="Q9" s="22">
        <v>-3150.92</v>
      </c>
      <c r="R9" s="4"/>
      <c r="S9" s="40">
        <v>-5781</v>
      </c>
      <c r="T9" s="4"/>
    </row>
    <row r="10" spans="1:20" ht="15.75" thickBot="1" x14ac:dyDescent="0.3">
      <c r="A10" s="95">
        <v>5130</v>
      </c>
      <c r="B10" s="70" t="s">
        <v>54</v>
      </c>
      <c r="C10" s="70" t="s">
        <v>87</v>
      </c>
      <c r="D10" s="15"/>
      <c r="E10" s="148"/>
      <c r="F10" s="5"/>
      <c r="G10" s="6"/>
      <c r="H10" s="5">
        <v>170.88</v>
      </c>
      <c r="I10" s="25"/>
      <c r="J10" s="148"/>
      <c r="K10" s="25"/>
      <c r="L10" s="6"/>
      <c r="M10" s="5">
        <v>200.22</v>
      </c>
      <c r="N10" s="6"/>
      <c r="O10" s="5">
        <v>2440.6999999999998</v>
      </c>
      <c r="P10" s="6"/>
      <c r="Q10" s="25"/>
      <c r="R10" s="6"/>
      <c r="S10" s="5">
        <v>-809.04</v>
      </c>
      <c r="T10" s="6"/>
    </row>
    <row r="11" spans="1:20" ht="15.75" thickBot="1" x14ac:dyDescent="0.3">
      <c r="D11" s="18" t="s">
        <v>58</v>
      </c>
      <c r="E11" s="148"/>
      <c r="F11" s="19"/>
      <c r="G11" s="141">
        <f>SUM(F3:F10)</f>
        <v>0</v>
      </c>
      <c r="H11" s="19"/>
      <c r="I11" s="144">
        <f>SUM(H3:H10)</f>
        <v>1167973.2999999998</v>
      </c>
      <c r="J11" s="148"/>
      <c r="K11" s="26"/>
      <c r="L11" s="141">
        <f>SUM(K3:K10)</f>
        <v>889276.33</v>
      </c>
      <c r="M11" s="19"/>
      <c r="N11" s="141">
        <f>SUM(M3:M10)</f>
        <v>895333.94999999984</v>
      </c>
      <c r="O11" s="19"/>
      <c r="P11" s="141">
        <f>SUM(O3:O10)</f>
        <v>876141.32</v>
      </c>
      <c r="Q11" s="19"/>
      <c r="R11" s="141">
        <f>SUM(Q3:Q10)</f>
        <v>875517.14999999991</v>
      </c>
      <c r="S11" s="19"/>
      <c r="T11" s="141">
        <f>SUM(S3:S10)</f>
        <v>888251.71</v>
      </c>
    </row>
    <row r="12" spans="1:20" ht="15.75" thickBot="1" x14ac:dyDescent="0.3">
      <c r="D12" s="13"/>
      <c r="E12" s="148"/>
      <c r="F12" s="22"/>
      <c r="G12" s="22"/>
      <c r="H12" s="22"/>
      <c r="I12" s="22"/>
      <c r="J12" s="148"/>
      <c r="K12" s="22"/>
      <c r="L12" s="22"/>
      <c r="M12" s="22"/>
      <c r="N12" s="22"/>
      <c r="O12" s="22"/>
      <c r="P12" s="22"/>
      <c r="Q12" s="22"/>
      <c r="R12" s="22"/>
      <c r="S12" s="22"/>
      <c r="T12" s="22"/>
    </row>
    <row r="13" spans="1:20" ht="15.75" thickBot="1" x14ac:dyDescent="0.3">
      <c r="A13" s="93">
        <v>1149</v>
      </c>
      <c r="B13" s="72" t="s">
        <v>55</v>
      </c>
      <c r="C13" s="8" t="s">
        <v>88</v>
      </c>
      <c r="D13" s="7"/>
      <c r="E13" s="148"/>
      <c r="F13" s="86"/>
      <c r="G13" s="10"/>
      <c r="H13" s="9">
        <v>483353.23</v>
      </c>
      <c r="I13" s="24"/>
      <c r="J13" s="148"/>
      <c r="K13" s="24">
        <v>252772.39</v>
      </c>
      <c r="L13" s="10"/>
      <c r="M13" s="9">
        <v>-6049.87</v>
      </c>
      <c r="N13" s="10"/>
      <c r="O13" s="9">
        <v>96454.87</v>
      </c>
      <c r="P13" s="10"/>
      <c r="Q13" s="24">
        <v>190000</v>
      </c>
      <c r="R13" s="10"/>
      <c r="S13" s="9"/>
      <c r="T13" s="10"/>
    </row>
    <row r="14" spans="1:20" x14ac:dyDescent="0.25">
      <c r="A14" s="94">
        <v>5191</v>
      </c>
      <c r="B14" s="69" t="s">
        <v>55</v>
      </c>
      <c r="C14" s="13" t="s">
        <v>70</v>
      </c>
      <c r="D14" s="12"/>
      <c r="E14" s="148"/>
      <c r="F14" s="3"/>
      <c r="G14" s="4"/>
      <c r="H14" s="3">
        <v>100</v>
      </c>
      <c r="I14" s="22"/>
      <c r="J14" s="148"/>
      <c r="K14" s="22">
        <v>-4115.08</v>
      </c>
      <c r="L14" s="4"/>
      <c r="M14" s="3"/>
      <c r="N14" s="4"/>
      <c r="O14" s="3">
        <v>522.28</v>
      </c>
      <c r="P14" s="4"/>
      <c r="Q14" s="22">
        <v>-538.35</v>
      </c>
      <c r="R14" s="4"/>
      <c r="S14" s="3"/>
      <c r="T14" s="4"/>
    </row>
    <row r="15" spans="1:20" x14ac:dyDescent="0.25">
      <c r="A15" s="94">
        <v>5195</v>
      </c>
      <c r="B15" s="69" t="s">
        <v>55</v>
      </c>
      <c r="C15" s="36" t="s">
        <v>136</v>
      </c>
      <c r="D15" s="12"/>
      <c r="E15" s="148"/>
      <c r="F15" s="3"/>
      <c r="G15" s="4"/>
      <c r="H15" s="3"/>
      <c r="I15" s="22"/>
      <c r="J15" s="148"/>
      <c r="K15" s="22">
        <v>124.83</v>
      </c>
      <c r="L15" s="4"/>
      <c r="M15" s="3">
        <v>49.68</v>
      </c>
      <c r="N15" s="4"/>
      <c r="O15" s="3"/>
      <c r="P15" s="4"/>
      <c r="Q15" s="22">
        <v>154.66</v>
      </c>
      <c r="R15" s="4"/>
      <c r="S15" s="3">
        <v>955.07</v>
      </c>
      <c r="T15" s="4"/>
    </row>
    <row r="16" spans="1:20" x14ac:dyDescent="0.25">
      <c r="A16" s="94">
        <v>5186</v>
      </c>
      <c r="B16" s="78" t="s">
        <v>55</v>
      </c>
      <c r="C16" s="36" t="s">
        <v>71</v>
      </c>
      <c r="D16" s="12"/>
      <c r="E16" s="148"/>
      <c r="F16" s="3"/>
      <c r="G16" s="4"/>
      <c r="H16" s="3">
        <v>525</v>
      </c>
      <c r="I16" s="22"/>
      <c r="J16" s="148"/>
      <c r="K16" s="22">
        <v>125</v>
      </c>
      <c r="L16" s="4"/>
      <c r="M16" s="3">
        <v>375</v>
      </c>
      <c r="N16" s="4"/>
      <c r="O16" s="3">
        <v>375</v>
      </c>
      <c r="P16" s="4"/>
      <c r="Q16" s="22">
        <v>275</v>
      </c>
      <c r="R16" s="4"/>
      <c r="S16" s="3">
        <v>125</v>
      </c>
      <c r="T16" s="4"/>
    </row>
    <row r="17" spans="1:20" x14ac:dyDescent="0.25">
      <c r="A17" s="94">
        <v>5112</v>
      </c>
      <c r="B17" s="78" t="s">
        <v>55</v>
      </c>
      <c r="C17" s="36" t="s">
        <v>149</v>
      </c>
      <c r="D17" s="12"/>
      <c r="E17" s="148"/>
      <c r="F17" s="3"/>
      <c r="G17" s="4"/>
      <c r="H17" s="3">
        <v>7612.45</v>
      </c>
      <c r="I17" s="22"/>
      <c r="J17" s="148"/>
      <c r="K17" s="22"/>
      <c r="L17" s="4"/>
      <c r="M17" s="3">
        <v>-733.67</v>
      </c>
      <c r="N17" s="4"/>
      <c r="O17" s="3"/>
      <c r="P17" s="4"/>
      <c r="R17" s="4"/>
      <c r="S17" s="3"/>
      <c r="T17" s="4"/>
    </row>
    <row r="18" spans="1:20" x14ac:dyDescent="0.25">
      <c r="A18" s="94">
        <v>5199</v>
      </c>
      <c r="B18" s="69" t="s">
        <v>55</v>
      </c>
      <c r="C18" s="13" t="s">
        <v>112</v>
      </c>
      <c r="D18" s="12"/>
      <c r="E18" s="148"/>
      <c r="F18" s="3"/>
      <c r="G18" s="4"/>
      <c r="H18" s="3"/>
      <c r="I18" s="22"/>
      <c r="J18" s="148"/>
      <c r="K18" s="22">
        <v>9000</v>
      </c>
      <c r="L18" s="4"/>
      <c r="M18" s="3"/>
      <c r="N18" s="4"/>
      <c r="O18" s="3">
        <v>1071</v>
      </c>
      <c r="P18" s="4"/>
      <c r="Q18" s="22"/>
      <c r="R18" s="4"/>
      <c r="S18" s="3">
        <v>2770.5</v>
      </c>
      <c r="T18" s="4"/>
    </row>
    <row r="19" spans="1:20" x14ac:dyDescent="0.25">
      <c r="A19" s="94">
        <v>5190</v>
      </c>
      <c r="B19" s="69" t="s">
        <v>55</v>
      </c>
      <c r="C19" s="36" t="s">
        <v>89</v>
      </c>
      <c r="D19" s="12"/>
      <c r="E19" s="148"/>
      <c r="F19" s="3"/>
      <c r="G19" s="4"/>
      <c r="H19" s="3"/>
      <c r="I19" s="22"/>
      <c r="J19" s="148"/>
      <c r="K19" s="22"/>
      <c r="L19" s="4"/>
      <c r="M19" s="3"/>
      <c r="N19" s="4"/>
      <c r="O19" s="3"/>
      <c r="P19" s="4"/>
      <c r="Q19" s="22"/>
      <c r="R19" s="4"/>
      <c r="S19" s="3"/>
      <c r="T19" s="4"/>
    </row>
    <row r="20" spans="1:20" x14ac:dyDescent="0.25">
      <c r="A20" s="94">
        <v>5996</v>
      </c>
      <c r="B20" s="69" t="s">
        <v>55</v>
      </c>
      <c r="C20" s="36" t="s">
        <v>216</v>
      </c>
      <c r="D20" s="12"/>
      <c r="E20" s="148"/>
      <c r="F20" s="3"/>
      <c r="G20" s="4"/>
      <c r="H20" s="3"/>
      <c r="I20" s="22"/>
      <c r="J20" s="148"/>
      <c r="K20" s="22"/>
      <c r="L20" s="4"/>
      <c r="M20" s="3"/>
      <c r="N20" s="4"/>
      <c r="O20" s="3">
        <v>75</v>
      </c>
      <c r="P20" s="4"/>
      <c r="Q20" s="22"/>
      <c r="R20" s="4"/>
      <c r="S20" s="3">
        <v>25</v>
      </c>
      <c r="T20" s="4"/>
    </row>
    <row r="21" spans="1:20" x14ac:dyDescent="0.25">
      <c r="A21" s="94">
        <v>1140</v>
      </c>
      <c r="B21" s="69" t="s">
        <v>55</v>
      </c>
      <c r="C21" s="36" t="s">
        <v>90</v>
      </c>
      <c r="D21" s="12"/>
      <c r="E21" s="148"/>
      <c r="F21" s="3"/>
      <c r="G21" s="4"/>
      <c r="H21" s="3">
        <v>37500</v>
      </c>
      <c r="I21" s="22"/>
      <c r="J21" s="148"/>
      <c r="K21" s="22"/>
      <c r="L21" s="4"/>
      <c r="M21" s="3"/>
      <c r="N21" s="4"/>
      <c r="O21" s="3"/>
      <c r="P21" s="4"/>
      <c r="Q21" s="22"/>
      <c r="R21" s="4"/>
      <c r="S21" s="3"/>
      <c r="T21" s="4"/>
    </row>
    <row r="22" spans="1:20" ht="15.75" thickBot="1" x14ac:dyDescent="0.3">
      <c r="A22" s="95">
        <v>2191</v>
      </c>
      <c r="B22" s="70" t="s">
        <v>55</v>
      </c>
      <c r="C22" s="16" t="s">
        <v>6</v>
      </c>
      <c r="D22" s="15"/>
      <c r="E22" s="148"/>
      <c r="F22" s="5"/>
      <c r="G22" s="6"/>
      <c r="H22" s="5">
        <v>2367.89</v>
      </c>
      <c r="I22" s="25"/>
      <c r="J22" s="148"/>
      <c r="K22" s="25">
        <v>5573.24</v>
      </c>
      <c r="L22" s="6"/>
      <c r="M22" s="5">
        <v>2876.33</v>
      </c>
      <c r="N22" s="6"/>
      <c r="O22" s="5">
        <v>3963.08</v>
      </c>
      <c r="P22" s="6"/>
      <c r="Q22" s="22">
        <v>3095.7</v>
      </c>
      <c r="R22" s="6"/>
      <c r="S22" s="5">
        <v>2266.38</v>
      </c>
      <c r="T22" s="6"/>
    </row>
    <row r="23" spans="1:20" ht="15.75" thickBot="1" x14ac:dyDescent="0.3">
      <c r="D23" s="18" t="s">
        <v>58</v>
      </c>
      <c r="E23" s="148"/>
      <c r="F23" s="5"/>
      <c r="G23" s="142">
        <f>SUM(F13:F22)</f>
        <v>0</v>
      </c>
      <c r="H23" s="5"/>
      <c r="I23" s="145">
        <f>SUM(H13:H22)</f>
        <v>531458.56999999995</v>
      </c>
      <c r="J23" s="148"/>
      <c r="K23" s="25"/>
      <c r="L23" s="142">
        <f>SUM(K13:K22)</f>
        <v>263480.38</v>
      </c>
      <c r="M23" s="5"/>
      <c r="N23" s="142">
        <f>SUM(M13:M22)</f>
        <v>-3482.5299999999997</v>
      </c>
      <c r="O23" s="5"/>
      <c r="P23" s="142">
        <f>SUM(O13:O22)</f>
        <v>102461.23</v>
      </c>
      <c r="Q23" s="19"/>
      <c r="R23" s="142">
        <f>SUM(Q13:Q22)</f>
        <v>192987.01</v>
      </c>
      <c r="S23" s="19"/>
      <c r="T23" s="142">
        <f>SUM(S13:S22)</f>
        <v>6141.9500000000007</v>
      </c>
    </row>
    <row r="24" spans="1:20" ht="15.75" thickBot="1" x14ac:dyDescent="0.3">
      <c r="C24" s="13"/>
      <c r="D24" s="13"/>
      <c r="E24" s="148"/>
      <c r="F24" s="22"/>
      <c r="G24" s="22"/>
      <c r="H24" s="22"/>
      <c r="I24" s="22"/>
      <c r="J24" s="148"/>
      <c r="K24" s="22"/>
      <c r="L24" s="22"/>
      <c r="M24" s="22"/>
      <c r="N24" s="22"/>
      <c r="O24" s="22"/>
      <c r="P24" s="22"/>
      <c r="Q24" s="22"/>
      <c r="R24" s="22"/>
      <c r="S24" s="22"/>
      <c r="T24" s="22"/>
    </row>
    <row r="25" spans="1:20" x14ac:dyDescent="0.25">
      <c r="A25" s="93">
        <v>1136</v>
      </c>
      <c r="B25" s="72" t="s">
        <v>56</v>
      </c>
      <c r="C25" s="8" t="s">
        <v>7</v>
      </c>
      <c r="D25" s="72"/>
      <c r="E25" s="148"/>
      <c r="F25" s="9"/>
      <c r="G25" s="10"/>
      <c r="H25" s="9">
        <v>789564.22</v>
      </c>
      <c r="I25" s="24"/>
      <c r="J25" s="148"/>
      <c r="K25" s="24">
        <v>532730.31000000006</v>
      </c>
      <c r="L25" s="10"/>
      <c r="M25" s="9">
        <v>557366.27</v>
      </c>
      <c r="N25" s="10"/>
      <c r="O25" s="9">
        <v>574028.36</v>
      </c>
      <c r="P25" s="10"/>
      <c r="Q25" s="24">
        <v>459877.02</v>
      </c>
      <c r="R25" s="10"/>
      <c r="S25" s="9">
        <v>576309.42000000004</v>
      </c>
      <c r="T25" s="10"/>
    </row>
    <row r="26" spans="1:20" x14ac:dyDescent="0.25">
      <c r="A26" s="94">
        <v>1137</v>
      </c>
      <c r="B26" s="69" t="s">
        <v>56</v>
      </c>
      <c r="C26" s="13" t="s">
        <v>8</v>
      </c>
      <c r="D26" s="69"/>
      <c r="E26" s="148"/>
      <c r="F26" s="3"/>
      <c r="G26" s="4"/>
      <c r="H26" s="3">
        <v>-72684.649999999994</v>
      </c>
      <c r="I26" s="22"/>
      <c r="J26" s="148"/>
      <c r="K26" s="22">
        <v>-45445.26</v>
      </c>
      <c r="L26" s="4"/>
      <c r="M26" s="3">
        <v>-54576.4</v>
      </c>
      <c r="N26" s="4"/>
      <c r="O26" s="3">
        <v>-86073.61</v>
      </c>
      <c r="P26" s="4"/>
      <c r="Q26" s="22">
        <v>-128564.91</v>
      </c>
      <c r="R26" s="4"/>
      <c r="S26" s="40">
        <v>-128424.02</v>
      </c>
      <c r="T26" s="4"/>
    </row>
    <row r="27" spans="1:20" x14ac:dyDescent="0.25">
      <c r="A27" s="94">
        <v>1138</v>
      </c>
      <c r="B27" s="69" t="s">
        <v>56</v>
      </c>
      <c r="C27" s="13" t="s">
        <v>9</v>
      </c>
      <c r="D27" s="69"/>
      <c r="E27" s="148"/>
      <c r="F27" s="3"/>
      <c r="G27" s="4"/>
      <c r="H27" s="3">
        <v>-784410.17</v>
      </c>
      <c r="I27" s="22"/>
      <c r="J27" s="148"/>
      <c r="K27" s="22">
        <v>-537467.11</v>
      </c>
      <c r="L27" s="4"/>
      <c r="M27" s="3">
        <v>-547464.02</v>
      </c>
      <c r="N27" s="4"/>
      <c r="O27" s="3">
        <v>-566428.81000000006</v>
      </c>
      <c r="P27" s="4"/>
      <c r="Q27" s="22">
        <v>-462380.7</v>
      </c>
      <c r="R27" s="4"/>
      <c r="S27" s="40">
        <v>-585400.26</v>
      </c>
      <c r="T27" s="4"/>
    </row>
    <row r="28" spans="1:20" ht="15.75" thickBot="1" x14ac:dyDescent="0.3">
      <c r="A28" s="95">
        <v>1139</v>
      </c>
      <c r="B28" s="70" t="s">
        <v>56</v>
      </c>
      <c r="C28" s="16" t="s">
        <v>10</v>
      </c>
      <c r="D28" s="70"/>
      <c r="E28" s="148"/>
      <c r="F28" s="5"/>
      <c r="G28" s="6"/>
      <c r="H28" s="5">
        <v>71608.11</v>
      </c>
      <c r="I28" s="25"/>
      <c r="J28" s="148"/>
      <c r="K28" s="25">
        <v>46660.71</v>
      </c>
      <c r="L28" s="6"/>
      <c r="M28" s="5">
        <v>62185.31</v>
      </c>
      <c r="N28" s="6"/>
      <c r="O28" s="5">
        <v>86047.28</v>
      </c>
      <c r="P28" s="6"/>
      <c r="Q28" s="25">
        <v>129537.31</v>
      </c>
      <c r="R28" s="6"/>
      <c r="S28" s="5">
        <v>123923.4</v>
      </c>
      <c r="T28" s="6"/>
    </row>
    <row r="29" spans="1:20" ht="15.75" thickBot="1" x14ac:dyDescent="0.3">
      <c r="D29" s="71" t="s">
        <v>59</v>
      </c>
      <c r="E29" s="148"/>
      <c r="F29" s="19"/>
      <c r="G29" s="141">
        <f>+F25+F26+F27+F28</f>
        <v>0</v>
      </c>
      <c r="H29" s="19"/>
      <c r="I29" s="144">
        <f>+H25+H26+H27+H28</f>
        <v>4077.5099999999074</v>
      </c>
      <c r="J29" s="148"/>
      <c r="K29" s="26"/>
      <c r="L29" s="141">
        <f>+K25+K26+K27+K28</f>
        <v>-3521.3499999999403</v>
      </c>
      <c r="M29" s="19"/>
      <c r="N29" s="141">
        <f>+M25+M26+M27+M28</f>
        <v>17511.159999999974</v>
      </c>
      <c r="O29" s="19"/>
      <c r="P29" s="141">
        <f>+O25+O26+O27+O28</f>
        <v>7573.219999999943</v>
      </c>
      <c r="Q29" s="26"/>
      <c r="R29" s="141">
        <f>+Q25+Q26+Q27+Q28</f>
        <v>-1531.2800000000279</v>
      </c>
      <c r="S29" s="19"/>
      <c r="T29" s="141">
        <f>+S25+S26+S27+S28</f>
        <v>-13591.459999999992</v>
      </c>
    </row>
    <row r="30" spans="1:20" ht="15.75" thickBot="1" x14ac:dyDescent="0.3">
      <c r="D30" s="22"/>
      <c r="E30" s="148"/>
      <c r="F30" s="22"/>
      <c r="G30" s="22"/>
      <c r="H30" s="22"/>
      <c r="I30" s="22"/>
      <c r="J30" s="148"/>
      <c r="K30" s="22"/>
      <c r="L30" s="22"/>
      <c r="M30" s="22"/>
      <c r="N30" s="22"/>
      <c r="O30" s="22"/>
      <c r="P30" s="22"/>
      <c r="Q30" s="22"/>
      <c r="R30" s="22"/>
      <c r="S30" s="22"/>
      <c r="T30" s="22"/>
    </row>
    <row r="31" spans="1:20" ht="19.5" thickBot="1" x14ac:dyDescent="0.35">
      <c r="C31" s="31" t="s">
        <v>67</v>
      </c>
      <c r="D31" s="27" t="s">
        <v>58</v>
      </c>
      <c r="E31" s="148"/>
      <c r="F31" s="39"/>
      <c r="G31" s="143">
        <f>+G29+G23+G11</f>
        <v>0</v>
      </c>
      <c r="H31" s="39"/>
      <c r="I31" s="146">
        <f>+I29+I23+I11</f>
        <v>1703509.3799999997</v>
      </c>
      <c r="J31" s="148"/>
      <c r="K31" s="39"/>
      <c r="L31" s="143">
        <f>+L29+L23+L11</f>
        <v>1149235.3600000001</v>
      </c>
      <c r="M31" s="39"/>
      <c r="N31" s="143">
        <f>+N29+N23+N11</f>
        <v>909362.57999999984</v>
      </c>
      <c r="O31" s="39"/>
      <c r="P31" s="143">
        <f>+P29+P23+P11</f>
        <v>986175.7699999999</v>
      </c>
      <c r="Q31" s="39"/>
      <c r="R31" s="143">
        <f>+R29+R23+R11</f>
        <v>1066972.8799999999</v>
      </c>
      <c r="S31" s="39"/>
      <c r="T31" s="143">
        <f>+T29+T23+T11</f>
        <v>880802.2</v>
      </c>
    </row>
    <row r="32" spans="1:20" ht="15.75" customHeight="1" x14ac:dyDescent="0.25">
      <c r="D32" s="13"/>
      <c r="E32" s="148"/>
      <c r="F32" s="22"/>
      <c r="G32" s="22"/>
      <c r="H32" s="22"/>
      <c r="I32" s="22"/>
      <c r="J32" s="148"/>
      <c r="K32" s="22"/>
      <c r="L32" s="22"/>
      <c r="M32" s="22"/>
      <c r="N32" s="22"/>
      <c r="O32" s="22"/>
      <c r="P32" s="22"/>
      <c r="Q32" s="22"/>
      <c r="R32" s="22"/>
      <c r="S32" s="22"/>
      <c r="T32" s="22"/>
    </row>
    <row r="33" spans="1:20" ht="15.75" thickBot="1" x14ac:dyDescent="0.3">
      <c r="B33" s="13"/>
      <c r="C33" s="13"/>
      <c r="D33" s="13"/>
      <c r="E33" s="148"/>
      <c r="F33" s="22"/>
      <c r="G33" s="22"/>
      <c r="H33" s="22"/>
      <c r="I33" s="22"/>
      <c r="J33" s="148"/>
      <c r="K33" s="22"/>
      <c r="L33" s="22"/>
      <c r="M33" s="22"/>
      <c r="N33" s="22"/>
      <c r="O33" s="22"/>
      <c r="P33" s="22"/>
      <c r="Q33" s="22"/>
      <c r="R33" s="22"/>
      <c r="S33" s="22"/>
      <c r="T33" s="22"/>
    </row>
    <row r="34" spans="1:20" x14ac:dyDescent="0.25">
      <c r="A34" s="73">
        <v>6331</v>
      </c>
      <c r="B34" s="72" t="s">
        <v>64</v>
      </c>
      <c r="C34" s="8" t="s">
        <v>12</v>
      </c>
      <c r="D34" s="72"/>
      <c r="E34" s="148"/>
      <c r="F34" s="9"/>
      <c r="G34" s="10"/>
      <c r="H34" s="9">
        <v>310965.78999999998</v>
      </c>
      <c r="I34" s="24"/>
      <c r="J34" s="148"/>
      <c r="K34" s="24">
        <v>205771.51999999999</v>
      </c>
      <c r="L34" s="10"/>
      <c r="M34" s="9">
        <v>212141.79</v>
      </c>
      <c r="N34" s="10"/>
      <c r="O34" s="9">
        <v>236094.86</v>
      </c>
      <c r="P34" s="10"/>
      <c r="Q34" s="9">
        <v>265167.93</v>
      </c>
      <c r="R34" s="10"/>
      <c r="S34" s="9">
        <v>266170.86</v>
      </c>
      <c r="T34" s="10"/>
    </row>
    <row r="35" spans="1:20" x14ac:dyDescent="0.25">
      <c r="A35" s="74">
        <v>6723</v>
      </c>
      <c r="B35" s="69" t="s">
        <v>64</v>
      </c>
      <c r="C35" s="13" t="s">
        <v>105</v>
      </c>
      <c r="D35" s="69"/>
      <c r="E35" s="148"/>
      <c r="F35" s="3"/>
      <c r="G35" s="4"/>
      <c r="H35" s="3">
        <v>325.64</v>
      </c>
      <c r="I35" s="22"/>
      <c r="J35" s="148"/>
      <c r="K35" s="22"/>
      <c r="L35" s="4"/>
      <c r="M35" s="3"/>
      <c r="N35" s="4"/>
      <c r="O35" s="3"/>
      <c r="P35" s="4"/>
      <c r="Q35" s="3">
        <v>213.7</v>
      </c>
      <c r="R35" s="4"/>
      <c r="S35" s="3"/>
      <c r="T35" s="4"/>
    </row>
    <row r="36" spans="1:20" x14ac:dyDescent="0.25">
      <c r="A36" s="74">
        <v>6334</v>
      </c>
      <c r="B36" s="69" t="s">
        <v>64</v>
      </c>
      <c r="C36" s="36" t="s">
        <v>150</v>
      </c>
      <c r="D36" s="69"/>
      <c r="E36" s="148"/>
      <c r="F36" s="3"/>
      <c r="G36" s="4"/>
      <c r="H36" s="3"/>
      <c r="I36" s="22"/>
      <c r="J36" s="148"/>
      <c r="K36" s="22"/>
      <c r="L36" s="4"/>
      <c r="M36" s="3">
        <v>669.9</v>
      </c>
      <c r="N36" s="4"/>
      <c r="O36" s="3"/>
      <c r="P36" s="4"/>
      <c r="Q36" s="3"/>
      <c r="R36" s="4"/>
      <c r="S36" s="3"/>
      <c r="T36" s="4"/>
    </row>
    <row r="37" spans="1:20" x14ac:dyDescent="0.25">
      <c r="A37" s="74">
        <v>6709</v>
      </c>
      <c r="B37" s="69" t="s">
        <v>64</v>
      </c>
      <c r="C37" s="13" t="s">
        <v>13</v>
      </c>
      <c r="D37" s="69"/>
      <c r="E37" s="148"/>
      <c r="F37" s="3"/>
      <c r="G37" s="4"/>
      <c r="H37" s="3"/>
      <c r="I37" s="22"/>
      <c r="J37" s="148"/>
      <c r="K37" s="22"/>
      <c r="L37" s="4"/>
      <c r="M37" s="3"/>
      <c r="N37" s="4"/>
      <c r="O37" s="3"/>
      <c r="P37" s="4"/>
      <c r="Q37" s="3"/>
      <c r="R37" s="4"/>
      <c r="S37" s="3"/>
      <c r="T37" s="4"/>
    </row>
    <row r="38" spans="1:20" x14ac:dyDescent="0.25">
      <c r="A38" s="74">
        <v>6710</v>
      </c>
      <c r="B38" s="69" t="s">
        <v>64</v>
      </c>
      <c r="C38" s="13" t="s">
        <v>14</v>
      </c>
      <c r="D38" s="69"/>
      <c r="E38" s="148"/>
      <c r="F38" s="3"/>
      <c r="G38" s="4"/>
      <c r="H38" s="3">
        <v>0.01</v>
      </c>
      <c r="I38" s="22"/>
      <c r="J38" s="148"/>
      <c r="K38" s="22"/>
      <c r="L38" s="4"/>
      <c r="M38" s="3"/>
      <c r="N38" s="4"/>
      <c r="O38" s="3">
        <v>80.84</v>
      </c>
      <c r="P38" s="4"/>
      <c r="Q38" s="3"/>
      <c r="R38" s="4"/>
      <c r="S38" s="3"/>
      <c r="T38" s="4"/>
    </row>
    <row r="39" spans="1:20" x14ac:dyDescent="0.25">
      <c r="A39" s="74">
        <v>6391</v>
      </c>
      <c r="B39" s="69" t="s">
        <v>64</v>
      </c>
      <c r="C39" s="13" t="s">
        <v>15</v>
      </c>
      <c r="D39" s="69"/>
      <c r="E39" s="148"/>
      <c r="F39" s="3"/>
      <c r="G39" s="4"/>
      <c r="H39" s="3">
        <v>100499.29</v>
      </c>
      <c r="I39" s="22"/>
      <c r="J39" s="148"/>
      <c r="K39" s="22">
        <v>61545.93</v>
      </c>
      <c r="L39" s="4"/>
      <c r="M39" s="3">
        <v>25855.06</v>
      </c>
      <c r="N39" s="4"/>
      <c r="O39" s="3">
        <v>108869.39</v>
      </c>
      <c r="P39" s="4"/>
      <c r="Q39" s="3">
        <v>42617.62</v>
      </c>
      <c r="R39" s="4"/>
      <c r="S39" s="3">
        <v>24561.67</v>
      </c>
      <c r="T39" s="4"/>
    </row>
    <row r="40" spans="1:20" x14ac:dyDescent="0.25">
      <c r="A40" s="74">
        <v>6724</v>
      </c>
      <c r="B40" s="69" t="s">
        <v>64</v>
      </c>
      <c r="C40" s="36" t="s">
        <v>16</v>
      </c>
      <c r="D40" s="69"/>
      <c r="E40" s="148"/>
      <c r="F40" s="3"/>
      <c r="G40" s="4"/>
      <c r="H40" s="3">
        <v>7739.14</v>
      </c>
      <c r="I40" s="22"/>
      <c r="J40" s="148"/>
      <c r="K40" s="22">
        <v>3839.24</v>
      </c>
      <c r="L40" s="4"/>
      <c r="M40" s="3">
        <v>8543.75</v>
      </c>
      <c r="N40" s="4"/>
      <c r="O40" s="3">
        <v>9094</v>
      </c>
      <c r="P40" s="4"/>
      <c r="Q40" s="3">
        <v>3087.66</v>
      </c>
      <c r="R40" s="4"/>
      <c r="S40" s="3">
        <v>12044</v>
      </c>
      <c r="T40" s="4"/>
    </row>
    <row r="41" spans="1:20" x14ac:dyDescent="0.25">
      <c r="A41" s="74"/>
      <c r="B41" s="69"/>
      <c r="C41" s="36" t="s">
        <v>103</v>
      </c>
      <c r="D41" s="69"/>
      <c r="E41" s="148"/>
      <c r="F41" s="3"/>
      <c r="G41" s="4"/>
      <c r="H41" s="3"/>
      <c r="I41" s="22"/>
      <c r="J41" s="148"/>
      <c r="K41" s="22"/>
      <c r="L41" s="4"/>
      <c r="M41" s="3"/>
      <c r="N41" s="4"/>
      <c r="O41" s="3"/>
      <c r="P41" s="4"/>
      <c r="Q41" s="3"/>
      <c r="R41" s="4"/>
      <c r="S41" s="3"/>
      <c r="T41" s="4"/>
    </row>
    <row r="42" spans="1:20" ht="15.75" thickBot="1" x14ac:dyDescent="0.3">
      <c r="A42" s="75">
        <v>2129</v>
      </c>
      <c r="B42" s="70" t="s">
        <v>64</v>
      </c>
      <c r="C42" s="16" t="s">
        <v>91</v>
      </c>
      <c r="D42" s="70"/>
      <c r="E42" s="148"/>
      <c r="F42" s="5"/>
      <c r="G42" s="6"/>
      <c r="H42" s="5"/>
      <c r="I42" s="25"/>
      <c r="J42" s="148"/>
      <c r="K42" s="25"/>
      <c r="L42" s="6"/>
      <c r="M42" s="5"/>
      <c r="N42" s="6"/>
      <c r="O42" s="5"/>
      <c r="P42" s="6"/>
      <c r="Q42" s="5"/>
      <c r="R42" s="6"/>
      <c r="S42" s="5"/>
      <c r="T42" s="6"/>
    </row>
    <row r="43" spans="1:20" ht="15.75" thickBot="1" x14ac:dyDescent="0.3">
      <c r="D43" s="71" t="s">
        <v>58</v>
      </c>
      <c r="E43" s="148"/>
      <c r="F43" s="19"/>
      <c r="G43" s="141">
        <f>SUM(F34:F42)</f>
        <v>0</v>
      </c>
      <c r="H43" s="19"/>
      <c r="I43" s="144">
        <f>SUM(H34:H42)</f>
        <v>419529.87</v>
      </c>
      <c r="J43" s="148"/>
      <c r="K43" s="26"/>
      <c r="L43" s="141">
        <f>SUM(K34:K42)</f>
        <v>271156.69</v>
      </c>
      <c r="M43" s="19"/>
      <c r="N43" s="141">
        <f>SUM(M34:M42)</f>
        <v>247210.5</v>
      </c>
      <c r="O43" s="19"/>
      <c r="P43" s="141">
        <f>SUM(O34:O42)</f>
        <v>354139.08999999997</v>
      </c>
      <c r="Q43" s="19"/>
      <c r="R43" s="141">
        <f>SUM(Q34:Q42)</f>
        <v>311086.90999999997</v>
      </c>
      <c r="S43" s="19"/>
      <c r="T43" s="141">
        <f>SUM(S34:S42)</f>
        <v>302776.52999999997</v>
      </c>
    </row>
    <row r="44" spans="1:20" x14ac:dyDescent="0.25">
      <c r="A44" s="77" t="s">
        <v>11</v>
      </c>
      <c r="B44" s="13"/>
      <c r="C44" s="13"/>
      <c r="D44" s="13"/>
      <c r="E44" s="148"/>
      <c r="F44" s="22"/>
      <c r="G44" s="22"/>
      <c r="H44" s="22"/>
      <c r="I44" s="22"/>
      <c r="J44" s="148"/>
      <c r="K44" s="22"/>
      <c r="L44" s="22"/>
      <c r="M44" s="22"/>
      <c r="N44" s="22"/>
      <c r="O44" s="22"/>
      <c r="P44" s="22"/>
      <c r="Q44" s="22"/>
      <c r="R44" s="22"/>
      <c r="S44" s="22"/>
      <c r="T44" s="22"/>
    </row>
    <row r="45" spans="1:20" ht="15.75" thickBot="1" x14ac:dyDescent="0.3">
      <c r="A45" s="77"/>
      <c r="B45" s="13"/>
      <c r="C45" s="13"/>
      <c r="D45" s="13"/>
      <c r="E45" s="148"/>
      <c r="F45" s="22"/>
      <c r="G45" s="22"/>
      <c r="H45" s="22"/>
      <c r="I45" s="22"/>
      <c r="J45" s="148"/>
      <c r="K45" s="22"/>
      <c r="L45" s="22"/>
      <c r="M45" s="22"/>
      <c r="N45" s="22"/>
      <c r="O45" s="22"/>
      <c r="P45" s="22"/>
      <c r="Q45" s="22"/>
      <c r="R45" s="22"/>
      <c r="S45" s="22"/>
      <c r="T45" s="22"/>
    </row>
    <row r="46" spans="1:20" x14ac:dyDescent="0.25">
      <c r="A46" s="93">
        <v>6350</v>
      </c>
      <c r="B46" s="72" t="s">
        <v>65</v>
      </c>
      <c r="C46" s="8" t="s">
        <v>92</v>
      </c>
      <c r="D46" s="72"/>
      <c r="E46" s="148"/>
      <c r="F46" s="9"/>
      <c r="G46" s="10"/>
      <c r="H46" s="9"/>
      <c r="I46" s="24"/>
      <c r="J46" s="148"/>
      <c r="K46" s="24"/>
      <c r="L46" s="10"/>
      <c r="M46" s="9">
        <v>4000</v>
      </c>
      <c r="N46" s="10"/>
      <c r="O46" s="9"/>
      <c r="P46" s="10"/>
      <c r="Q46" s="9"/>
      <c r="R46" s="10"/>
      <c r="S46" s="9"/>
      <c r="T46" s="10"/>
    </row>
    <row r="47" spans="1:20" x14ac:dyDescent="0.25">
      <c r="A47" s="94">
        <v>6339</v>
      </c>
      <c r="B47" s="69" t="s">
        <v>65</v>
      </c>
      <c r="C47" s="13" t="s">
        <v>160</v>
      </c>
      <c r="D47" s="69"/>
      <c r="E47" s="148"/>
      <c r="F47" s="3"/>
      <c r="G47" s="4"/>
      <c r="H47" s="3"/>
      <c r="I47" s="22"/>
      <c r="J47" s="148"/>
      <c r="K47" s="22"/>
      <c r="L47" s="4"/>
      <c r="M47" s="3"/>
      <c r="N47" s="4"/>
      <c r="O47" s="3"/>
      <c r="P47" s="4"/>
      <c r="Q47" s="3">
        <v>2008.5</v>
      </c>
      <c r="R47" s="4"/>
      <c r="S47" s="3">
        <v>3049</v>
      </c>
      <c r="T47" s="4"/>
    </row>
    <row r="48" spans="1:20" x14ac:dyDescent="0.25">
      <c r="A48" s="94">
        <v>6340</v>
      </c>
      <c r="B48" s="69" t="s">
        <v>65</v>
      </c>
      <c r="C48" s="13" t="s">
        <v>17</v>
      </c>
      <c r="D48" s="69"/>
      <c r="E48" s="148"/>
      <c r="F48" s="3"/>
      <c r="G48" s="4"/>
      <c r="H48" s="3">
        <v>39992.239999999998</v>
      </c>
      <c r="I48" s="22"/>
      <c r="J48" s="148"/>
      <c r="K48" s="22">
        <v>39149.31</v>
      </c>
      <c r="L48" s="4"/>
      <c r="M48" s="3">
        <v>9290.5</v>
      </c>
      <c r="N48" s="4"/>
      <c r="O48" s="3">
        <v>5180</v>
      </c>
      <c r="P48" s="4"/>
      <c r="Q48" s="3">
        <v>20059.5</v>
      </c>
      <c r="R48" s="4"/>
      <c r="S48" s="3">
        <v>32550.5</v>
      </c>
      <c r="T48" s="4"/>
    </row>
    <row r="49" spans="1:20" x14ac:dyDescent="0.25">
      <c r="A49" s="94">
        <v>6393</v>
      </c>
      <c r="B49" s="69" t="s">
        <v>65</v>
      </c>
      <c r="C49" s="13" t="s">
        <v>18</v>
      </c>
      <c r="D49" s="69"/>
      <c r="E49" s="148"/>
      <c r="F49" s="3"/>
      <c r="G49" s="4"/>
      <c r="H49" s="3">
        <v>25</v>
      </c>
      <c r="I49" s="22"/>
      <c r="J49" s="148"/>
      <c r="K49" s="22">
        <v>24</v>
      </c>
      <c r="L49" s="4"/>
      <c r="M49" s="3">
        <v>55</v>
      </c>
      <c r="N49" s="4"/>
      <c r="O49" s="3">
        <v>51</v>
      </c>
      <c r="P49" s="4"/>
      <c r="Q49" s="3"/>
      <c r="R49" s="4"/>
      <c r="S49" s="3"/>
      <c r="T49" s="4"/>
    </row>
    <row r="50" spans="1:20" x14ac:dyDescent="0.25">
      <c r="A50" s="94">
        <v>6370</v>
      </c>
      <c r="B50" s="69" t="s">
        <v>65</v>
      </c>
      <c r="C50" s="13" t="s">
        <v>19</v>
      </c>
      <c r="D50" s="69"/>
      <c r="E50" s="148"/>
      <c r="F50" s="3"/>
      <c r="G50" s="4"/>
      <c r="H50" s="3"/>
      <c r="I50" s="22"/>
      <c r="J50" s="148"/>
      <c r="K50" s="22"/>
      <c r="L50" s="4"/>
      <c r="M50" s="3"/>
      <c r="N50" s="4"/>
      <c r="O50" s="3"/>
      <c r="P50" s="4"/>
      <c r="Q50" s="3"/>
      <c r="R50" s="4"/>
      <c r="S50" s="3"/>
      <c r="T50" s="4"/>
    </row>
    <row r="51" spans="1:20" x14ac:dyDescent="0.25">
      <c r="A51" s="94">
        <v>6394</v>
      </c>
      <c r="B51" s="78" t="s">
        <v>65</v>
      </c>
      <c r="C51" s="36" t="s">
        <v>72</v>
      </c>
      <c r="D51" s="69"/>
      <c r="E51" s="148"/>
      <c r="F51" s="3"/>
      <c r="G51" s="4"/>
      <c r="H51" s="3"/>
      <c r="I51" s="22"/>
      <c r="J51" s="148"/>
      <c r="K51" s="22"/>
      <c r="L51" s="4"/>
      <c r="M51" s="3"/>
      <c r="N51" s="4"/>
      <c r="O51" s="3"/>
      <c r="P51" s="4"/>
      <c r="Q51" s="3"/>
      <c r="R51" s="4"/>
      <c r="S51" s="3"/>
      <c r="T51" s="4"/>
    </row>
    <row r="52" spans="1:20" x14ac:dyDescent="0.25">
      <c r="A52" s="94">
        <v>6395</v>
      </c>
      <c r="B52" s="78" t="s">
        <v>65</v>
      </c>
      <c r="C52" s="36" t="s">
        <v>73</v>
      </c>
      <c r="D52" s="69"/>
      <c r="E52" s="148"/>
      <c r="F52" s="3"/>
      <c r="G52" s="4"/>
      <c r="H52" s="3">
        <v>696.78</v>
      </c>
      <c r="I52" s="22"/>
      <c r="J52" s="148"/>
      <c r="K52" s="22"/>
      <c r="L52" s="4"/>
      <c r="M52" s="3"/>
      <c r="N52" s="4"/>
      <c r="O52" s="3"/>
      <c r="P52" s="4"/>
      <c r="Q52" s="3"/>
      <c r="R52" s="4"/>
      <c r="S52" s="3"/>
      <c r="T52" s="4"/>
    </row>
    <row r="53" spans="1:20" x14ac:dyDescent="0.25">
      <c r="A53" s="94">
        <v>6398</v>
      </c>
      <c r="B53" s="69" t="s">
        <v>65</v>
      </c>
      <c r="C53" s="13" t="s">
        <v>20</v>
      </c>
      <c r="D53" s="69"/>
      <c r="E53" s="148"/>
      <c r="F53" s="3"/>
      <c r="G53" s="4"/>
      <c r="H53" s="3">
        <v>7172.94</v>
      </c>
      <c r="I53" s="22"/>
      <c r="J53" s="148"/>
      <c r="K53" s="22">
        <v>2574.65</v>
      </c>
      <c r="L53" s="4"/>
      <c r="M53" s="3">
        <v>180</v>
      </c>
      <c r="N53" s="4"/>
      <c r="O53" s="3">
        <v>2815</v>
      </c>
      <c r="P53" s="4"/>
      <c r="Q53" s="3">
        <v>7148.5</v>
      </c>
      <c r="R53" s="4"/>
      <c r="S53" s="3">
        <v>245</v>
      </c>
      <c r="T53" s="4"/>
    </row>
    <row r="54" spans="1:20" x14ac:dyDescent="0.25">
      <c r="A54" s="94">
        <v>6400</v>
      </c>
      <c r="B54" s="78" t="s">
        <v>65</v>
      </c>
      <c r="C54" s="36" t="s">
        <v>74</v>
      </c>
      <c r="D54" s="69"/>
      <c r="E54" s="148"/>
      <c r="F54" s="3"/>
      <c r="G54" s="4"/>
      <c r="H54" s="3"/>
      <c r="I54" s="22"/>
      <c r="J54" s="148"/>
      <c r="K54" s="22">
        <v>512</v>
      </c>
      <c r="L54" s="4"/>
      <c r="M54" s="3"/>
      <c r="N54" s="4"/>
      <c r="O54" s="3"/>
      <c r="P54" s="4"/>
      <c r="Q54" s="3"/>
      <c r="R54" s="4"/>
      <c r="S54" s="3">
        <v>2958.95</v>
      </c>
      <c r="T54" s="4"/>
    </row>
    <row r="55" spans="1:20" x14ac:dyDescent="0.25">
      <c r="A55" s="94">
        <v>6355</v>
      </c>
      <c r="B55" s="69" t="s">
        <v>65</v>
      </c>
      <c r="C55" s="13" t="s">
        <v>21</v>
      </c>
      <c r="D55" s="69"/>
      <c r="E55" s="148"/>
      <c r="F55" s="3"/>
      <c r="G55" s="4"/>
      <c r="H55" s="3">
        <v>262.89999999999998</v>
      </c>
      <c r="I55" s="22"/>
      <c r="J55" s="148"/>
      <c r="K55" s="22">
        <v>180.85</v>
      </c>
      <c r="L55" s="4"/>
      <c r="M55" s="3">
        <v>138.1</v>
      </c>
      <c r="N55" s="4"/>
      <c r="O55" s="3">
        <v>125</v>
      </c>
      <c r="P55" s="4"/>
      <c r="Q55" s="3">
        <v>64</v>
      </c>
      <c r="R55" s="4"/>
      <c r="S55" s="3">
        <v>81.25</v>
      </c>
      <c r="T55" s="4"/>
    </row>
    <row r="56" spans="1:20" x14ac:dyDescent="0.25">
      <c r="A56" s="94">
        <v>6318</v>
      </c>
      <c r="B56" s="69" t="s">
        <v>65</v>
      </c>
      <c r="C56" s="36" t="s">
        <v>132</v>
      </c>
      <c r="D56" s="69"/>
      <c r="E56" s="148"/>
      <c r="F56" s="3"/>
      <c r="G56" s="4"/>
      <c r="H56" s="3">
        <v>37.200000000000003</v>
      </c>
      <c r="I56" s="22"/>
      <c r="J56" s="148"/>
      <c r="K56" s="22">
        <v>78.36</v>
      </c>
      <c r="L56" s="4"/>
      <c r="M56" s="3"/>
      <c r="N56" s="4"/>
      <c r="O56" s="3"/>
      <c r="P56" s="4"/>
      <c r="Q56" s="3"/>
      <c r="R56" s="4"/>
      <c r="S56" s="3"/>
      <c r="T56" s="4"/>
    </row>
    <row r="57" spans="1:20" x14ac:dyDescent="0.25">
      <c r="A57" s="94">
        <v>6320</v>
      </c>
      <c r="B57" s="69" t="s">
        <v>65</v>
      </c>
      <c r="C57" s="13" t="s">
        <v>22</v>
      </c>
      <c r="D57" s="69"/>
      <c r="E57" s="148"/>
      <c r="F57" s="3"/>
      <c r="G57" s="4"/>
      <c r="H57" s="3">
        <v>118350</v>
      </c>
      <c r="I57" s="22"/>
      <c r="J57" s="148"/>
      <c r="K57" s="22">
        <v>71820</v>
      </c>
      <c r="L57" s="4"/>
      <c r="M57" s="3">
        <v>71820</v>
      </c>
      <c r="N57" s="4"/>
      <c r="O57" s="3">
        <v>71820</v>
      </c>
      <c r="P57" s="4"/>
      <c r="Q57" s="3">
        <v>71820</v>
      </c>
      <c r="R57" s="4"/>
      <c r="S57" s="3">
        <v>71820</v>
      </c>
      <c r="T57" s="4"/>
    </row>
    <row r="58" spans="1:20" x14ac:dyDescent="0.25">
      <c r="A58" s="94">
        <v>6360</v>
      </c>
      <c r="B58" s="69" t="s">
        <v>65</v>
      </c>
      <c r="C58" s="13" t="s">
        <v>23</v>
      </c>
      <c r="D58" s="69"/>
      <c r="E58" s="148"/>
      <c r="F58" s="3"/>
      <c r="G58" s="4"/>
      <c r="H58" s="3">
        <v>5941.08</v>
      </c>
      <c r="I58" s="22"/>
      <c r="J58" s="148"/>
      <c r="K58" s="22">
        <v>8406.52</v>
      </c>
      <c r="L58" s="4"/>
      <c r="M58" s="3">
        <v>9379.2800000000007</v>
      </c>
      <c r="N58" s="4"/>
      <c r="O58" s="3">
        <v>7329.72</v>
      </c>
      <c r="P58" s="4"/>
      <c r="Q58" s="3">
        <v>8723.2999999999993</v>
      </c>
      <c r="R58" s="4"/>
      <c r="S58" s="3">
        <v>8358.5</v>
      </c>
      <c r="T58" s="4"/>
    </row>
    <row r="59" spans="1:20" x14ac:dyDescent="0.25">
      <c r="A59" s="94">
        <v>6484</v>
      </c>
      <c r="B59" s="69" t="s">
        <v>65</v>
      </c>
      <c r="C59" s="13" t="s">
        <v>96</v>
      </c>
      <c r="D59" s="69"/>
      <c r="E59" s="148"/>
      <c r="F59" s="3"/>
      <c r="G59" s="4"/>
      <c r="H59" s="3">
        <v>190</v>
      </c>
      <c r="I59" s="22"/>
      <c r="J59" s="148"/>
      <c r="K59" s="22">
        <v>89.5</v>
      </c>
      <c r="L59" s="4"/>
      <c r="M59" s="3">
        <v>381.78</v>
      </c>
      <c r="N59" s="4"/>
      <c r="O59" s="3">
        <v>230</v>
      </c>
      <c r="P59" s="4"/>
      <c r="Q59" s="3">
        <v>165</v>
      </c>
      <c r="R59" s="4"/>
      <c r="S59" s="3">
        <v>103</v>
      </c>
      <c r="T59" s="4"/>
    </row>
    <row r="60" spans="1:20" x14ac:dyDescent="0.25">
      <c r="A60" s="94">
        <v>6312</v>
      </c>
      <c r="B60" s="69" t="s">
        <v>65</v>
      </c>
      <c r="C60" s="13" t="s">
        <v>24</v>
      </c>
      <c r="D60" s="69"/>
      <c r="E60" s="148"/>
      <c r="F60" s="3"/>
      <c r="G60" s="4"/>
      <c r="H60" s="3">
        <v>18160.580000000002</v>
      </c>
      <c r="I60" s="22"/>
      <c r="J60" s="148"/>
      <c r="K60" s="22">
        <v>1709.14</v>
      </c>
      <c r="L60" s="4"/>
      <c r="M60" s="3">
        <v>7011.42</v>
      </c>
      <c r="N60" s="4"/>
      <c r="O60" s="3">
        <v>2224.67</v>
      </c>
      <c r="P60" s="4"/>
      <c r="Q60" s="3">
        <v>2673.32</v>
      </c>
      <c r="R60" s="4"/>
      <c r="S60" s="3">
        <v>2858.43</v>
      </c>
      <c r="T60" s="4"/>
    </row>
    <row r="61" spans="1:20" x14ac:dyDescent="0.25">
      <c r="A61" s="94">
        <v>6494</v>
      </c>
      <c r="B61" s="69" t="s">
        <v>65</v>
      </c>
      <c r="C61" s="13" t="s">
        <v>25</v>
      </c>
      <c r="D61" s="69"/>
      <c r="E61" s="148"/>
      <c r="F61" s="3"/>
      <c r="G61" s="4"/>
      <c r="H61" s="3">
        <v>9508.6200000000008</v>
      </c>
      <c r="I61" s="22"/>
      <c r="J61" s="148"/>
      <c r="K61" s="22">
        <v>4906.54</v>
      </c>
      <c r="L61" s="4"/>
      <c r="M61" s="3">
        <v>7349.22</v>
      </c>
      <c r="N61" s="4"/>
      <c r="O61" s="3">
        <v>-799.55</v>
      </c>
      <c r="P61" s="4"/>
      <c r="Q61" s="3">
        <v>1793.24</v>
      </c>
      <c r="R61" s="4"/>
      <c r="S61" s="3">
        <v>2810.14</v>
      </c>
      <c r="T61" s="4"/>
    </row>
    <row r="62" spans="1:20" x14ac:dyDescent="0.25">
      <c r="A62" s="94">
        <v>6592</v>
      </c>
      <c r="B62" s="69" t="s">
        <v>65</v>
      </c>
      <c r="C62" s="13" t="s">
        <v>26</v>
      </c>
      <c r="D62" s="69"/>
      <c r="E62" s="148"/>
      <c r="F62" s="3"/>
      <c r="G62" s="4"/>
      <c r="H62" s="3">
        <v>16026.82</v>
      </c>
      <c r="I62" s="22"/>
      <c r="J62" s="148"/>
      <c r="K62" s="22">
        <v>1694</v>
      </c>
      <c r="L62" s="4"/>
      <c r="M62" s="3">
        <v>5855</v>
      </c>
      <c r="N62" s="4"/>
      <c r="O62" s="3">
        <v>298.86</v>
      </c>
      <c r="P62" s="4"/>
      <c r="Q62" s="3">
        <v>16416.759999999998</v>
      </c>
      <c r="R62" s="4"/>
      <c r="S62" s="3">
        <v>15669.42</v>
      </c>
      <c r="T62" s="4"/>
    </row>
    <row r="63" spans="1:20" x14ac:dyDescent="0.25">
      <c r="A63" s="94">
        <v>6311</v>
      </c>
      <c r="B63" s="78" t="s">
        <v>65</v>
      </c>
      <c r="C63" s="36" t="s">
        <v>75</v>
      </c>
      <c r="D63" s="69"/>
      <c r="E63" s="148"/>
      <c r="F63" s="3"/>
      <c r="G63" s="4"/>
      <c r="H63" s="3">
        <v>2066.39</v>
      </c>
      <c r="I63" s="22"/>
      <c r="J63" s="148"/>
      <c r="K63" s="22">
        <v>1045.18</v>
      </c>
      <c r="L63" s="4"/>
      <c r="M63" s="3">
        <v>222.17</v>
      </c>
      <c r="N63" s="4"/>
      <c r="O63" s="3">
        <v>451.03</v>
      </c>
      <c r="P63" s="4"/>
      <c r="Q63" s="3">
        <v>1959.28</v>
      </c>
      <c r="R63" s="4"/>
      <c r="S63" s="3">
        <v>2132.86</v>
      </c>
      <c r="T63" s="4"/>
    </row>
    <row r="64" spans="1:20" x14ac:dyDescent="0.25">
      <c r="A64" s="94">
        <v>6313</v>
      </c>
      <c r="B64" s="69" t="s">
        <v>65</v>
      </c>
      <c r="C64" s="13" t="s">
        <v>27</v>
      </c>
      <c r="D64" s="69"/>
      <c r="E64" s="148"/>
      <c r="F64" s="3"/>
      <c r="G64" s="4"/>
      <c r="H64" s="3">
        <v>236.47</v>
      </c>
      <c r="I64" s="22"/>
      <c r="J64" s="148"/>
      <c r="K64" s="22"/>
      <c r="L64" s="4"/>
      <c r="M64" s="3"/>
      <c r="N64" s="4"/>
      <c r="O64" s="3"/>
      <c r="P64" s="4"/>
      <c r="Q64" s="3"/>
      <c r="R64" s="4"/>
      <c r="S64" s="3"/>
      <c r="T64" s="4"/>
    </row>
    <row r="65" spans="1:20" x14ac:dyDescent="0.25">
      <c r="A65" s="94">
        <v>6389</v>
      </c>
      <c r="B65" s="78" t="s">
        <v>65</v>
      </c>
      <c r="C65" s="36" t="s">
        <v>120</v>
      </c>
      <c r="D65" s="69"/>
      <c r="E65" s="148"/>
      <c r="F65" s="3"/>
      <c r="G65" s="4"/>
      <c r="H65" s="3">
        <v>1047.58</v>
      </c>
      <c r="I65" s="22"/>
      <c r="J65" s="148"/>
      <c r="K65" s="22"/>
      <c r="L65" s="4"/>
      <c r="M65" s="3">
        <v>819.7</v>
      </c>
      <c r="N65" s="4"/>
      <c r="O65" s="3"/>
      <c r="P65" s="4"/>
      <c r="Q65" s="3">
        <v>1001.12</v>
      </c>
      <c r="R65" s="4"/>
      <c r="S65" s="3"/>
      <c r="T65" s="4"/>
    </row>
    <row r="66" spans="1:20" x14ac:dyDescent="0.25">
      <c r="A66" s="94">
        <v>6390</v>
      </c>
      <c r="B66" s="69" t="s">
        <v>65</v>
      </c>
      <c r="C66" s="13" t="s">
        <v>28</v>
      </c>
      <c r="D66" s="69"/>
      <c r="E66" s="148"/>
      <c r="F66" s="3"/>
      <c r="G66" s="4"/>
      <c r="H66" s="3">
        <v>318.76</v>
      </c>
      <c r="I66" s="22"/>
      <c r="J66" s="148"/>
      <c r="K66" s="22"/>
      <c r="L66" s="4"/>
      <c r="M66" s="3"/>
      <c r="N66" s="4"/>
      <c r="O66" s="3"/>
      <c r="P66" s="4"/>
      <c r="Q66" s="3"/>
      <c r="R66" s="4"/>
      <c r="S66" s="3"/>
      <c r="T66" s="4"/>
    </row>
    <row r="67" spans="1:20" x14ac:dyDescent="0.25">
      <c r="A67" s="94">
        <v>6490</v>
      </c>
      <c r="B67" s="78" t="s">
        <v>65</v>
      </c>
      <c r="C67" s="36" t="s">
        <v>76</v>
      </c>
      <c r="D67" s="69"/>
      <c r="E67" s="148"/>
      <c r="F67" s="3"/>
      <c r="G67" s="4"/>
      <c r="H67" s="3"/>
      <c r="I67" s="22"/>
      <c r="J67" s="148"/>
      <c r="K67" s="22"/>
      <c r="L67" s="4"/>
      <c r="M67" s="3"/>
      <c r="N67" s="4"/>
      <c r="O67" s="3"/>
      <c r="P67" s="4"/>
      <c r="Q67" s="3">
        <v>7128</v>
      </c>
      <c r="R67" s="4"/>
      <c r="S67" s="3"/>
      <c r="T67" s="4"/>
    </row>
    <row r="68" spans="1:20" x14ac:dyDescent="0.25">
      <c r="A68" s="94">
        <v>6290</v>
      </c>
      <c r="B68" s="69" t="s">
        <v>65</v>
      </c>
      <c r="C68" s="13" t="s">
        <v>29</v>
      </c>
      <c r="D68" s="69"/>
      <c r="E68" s="148"/>
      <c r="F68" s="3"/>
      <c r="G68" s="4"/>
      <c r="H68" s="3">
        <v>478.37</v>
      </c>
      <c r="I68" s="22"/>
      <c r="J68" s="148"/>
      <c r="K68" s="22">
        <v>243.75</v>
      </c>
      <c r="L68" s="4"/>
      <c r="M68" s="3">
        <v>219.75</v>
      </c>
      <c r="N68" s="4"/>
      <c r="O68" s="3">
        <v>225</v>
      </c>
      <c r="P68" s="4"/>
      <c r="Q68" s="3">
        <v>306.25</v>
      </c>
      <c r="R68" s="4"/>
      <c r="S68" s="3">
        <v>238.75</v>
      </c>
      <c r="T68" s="4"/>
    </row>
    <row r="69" spans="1:20" x14ac:dyDescent="0.25">
      <c r="A69" s="94">
        <v>6483</v>
      </c>
      <c r="B69" s="69" t="s">
        <v>65</v>
      </c>
      <c r="C69" s="36" t="s">
        <v>208</v>
      </c>
      <c r="D69" s="69"/>
      <c r="E69" s="148"/>
      <c r="F69" s="3"/>
      <c r="G69" s="4"/>
      <c r="H69" s="3"/>
      <c r="I69" s="22"/>
      <c r="J69" s="148"/>
      <c r="K69" s="22"/>
      <c r="L69" s="4"/>
      <c r="M69" s="3"/>
      <c r="N69" s="4"/>
      <c r="O69" s="3"/>
      <c r="P69" s="4"/>
      <c r="Q69" s="3"/>
      <c r="R69" s="4"/>
      <c r="S69" s="3">
        <v>375</v>
      </c>
      <c r="T69" s="4"/>
    </row>
    <row r="70" spans="1:20" x14ac:dyDescent="0.25">
      <c r="A70" s="94">
        <v>6392</v>
      </c>
      <c r="B70" s="69" t="s">
        <v>65</v>
      </c>
      <c r="C70" s="13" t="s">
        <v>30</v>
      </c>
      <c r="D70" s="69"/>
      <c r="E70" s="148"/>
      <c r="F70" s="3"/>
      <c r="G70" s="4"/>
      <c r="H70" s="3">
        <v>761.65</v>
      </c>
      <c r="I70" s="22"/>
      <c r="J70" s="148"/>
      <c r="K70" s="22">
        <v>667</v>
      </c>
      <c r="L70" s="4"/>
      <c r="M70" s="3">
        <v>1206.6600000000001</v>
      </c>
      <c r="N70" s="4"/>
      <c r="O70" s="3">
        <v>834</v>
      </c>
      <c r="P70" s="4"/>
      <c r="Q70" s="3">
        <v>714</v>
      </c>
      <c r="R70" s="4"/>
      <c r="S70" s="3">
        <v>757</v>
      </c>
      <c r="T70" s="4"/>
    </row>
    <row r="71" spans="1:20" ht="15.75" thickBot="1" x14ac:dyDescent="0.3">
      <c r="A71" s="95">
        <v>6397</v>
      </c>
      <c r="B71" s="70" t="s">
        <v>65</v>
      </c>
      <c r="C71" s="16" t="s">
        <v>133</v>
      </c>
      <c r="D71" s="70"/>
      <c r="E71" s="148"/>
      <c r="F71" s="5"/>
      <c r="G71" s="6"/>
      <c r="H71" s="5">
        <v>562.5</v>
      </c>
      <c r="I71" s="25"/>
      <c r="J71" s="148"/>
      <c r="K71" s="25">
        <v>383.5</v>
      </c>
      <c r="L71" s="6"/>
      <c r="M71" s="5">
        <v>392</v>
      </c>
      <c r="N71" s="6"/>
      <c r="O71" s="5">
        <v>784</v>
      </c>
      <c r="P71" s="6"/>
      <c r="Q71" s="5">
        <v>408</v>
      </c>
      <c r="R71" s="6"/>
      <c r="S71" s="5">
        <v>1679.75</v>
      </c>
      <c r="T71" s="6"/>
    </row>
    <row r="72" spans="1:20" ht="15.75" thickBot="1" x14ac:dyDescent="0.3">
      <c r="D72" s="71" t="s">
        <v>58</v>
      </c>
      <c r="E72" s="148"/>
      <c r="F72" s="19"/>
      <c r="G72" s="141">
        <f>SUM(F46:F71)</f>
        <v>0</v>
      </c>
      <c r="H72" s="19"/>
      <c r="I72" s="144">
        <f>SUM(H46:H71)</f>
        <v>221835.87999999998</v>
      </c>
      <c r="J72" s="148"/>
      <c r="K72" s="26"/>
      <c r="L72" s="141">
        <f>SUM(K46:K71)</f>
        <v>133484.29999999999</v>
      </c>
      <c r="M72" s="19"/>
      <c r="N72" s="141">
        <f>SUM(M46:M71)</f>
        <v>118320.58</v>
      </c>
      <c r="O72" s="19"/>
      <c r="P72" s="141">
        <f>SUM(O46:O71)</f>
        <v>91568.73</v>
      </c>
      <c r="Q72" s="19"/>
      <c r="R72" s="141">
        <f>SUM(Q46:Q71)</f>
        <v>142388.77000000002</v>
      </c>
      <c r="S72" s="19"/>
      <c r="T72" s="141">
        <f>SUM(S46:S71)</f>
        <v>145687.54999999999</v>
      </c>
    </row>
    <row r="73" spans="1:20" x14ac:dyDescent="0.25">
      <c r="B73" s="13"/>
      <c r="C73" s="13"/>
      <c r="D73" s="13"/>
      <c r="E73" s="148"/>
      <c r="F73" s="22"/>
      <c r="G73" s="22"/>
      <c r="H73" s="22"/>
      <c r="I73" s="22"/>
      <c r="J73" s="148"/>
      <c r="K73" s="22"/>
      <c r="L73" s="22"/>
      <c r="M73" s="22"/>
      <c r="N73" s="22"/>
      <c r="O73" s="22"/>
      <c r="P73" s="22"/>
      <c r="Q73" s="22"/>
      <c r="R73" s="22"/>
      <c r="S73" s="22"/>
      <c r="T73" s="22"/>
    </row>
    <row r="74" spans="1:20" ht="15.75" thickBot="1" x14ac:dyDescent="0.3">
      <c r="A74" s="76" t="s">
        <v>11</v>
      </c>
      <c r="B74" s="13"/>
      <c r="C74" s="13"/>
      <c r="D74" s="13"/>
      <c r="E74" s="148"/>
      <c r="F74" s="22"/>
      <c r="G74" s="22"/>
      <c r="H74" s="22"/>
      <c r="I74" s="22"/>
      <c r="J74" s="148"/>
      <c r="K74" s="22"/>
      <c r="L74" s="22"/>
      <c r="M74" s="22"/>
      <c r="N74" s="22"/>
      <c r="O74" s="22"/>
      <c r="P74" s="22"/>
      <c r="Q74" s="22"/>
      <c r="R74" s="22"/>
      <c r="S74" s="22"/>
      <c r="T74" s="22"/>
    </row>
    <row r="75" spans="1:20" x14ac:dyDescent="0.25">
      <c r="A75" s="93">
        <v>6420</v>
      </c>
      <c r="B75" s="72" t="s">
        <v>31</v>
      </c>
      <c r="C75" s="8" t="s">
        <v>32</v>
      </c>
      <c r="D75" s="72"/>
      <c r="E75" s="148"/>
      <c r="F75" s="9"/>
      <c r="G75" s="10"/>
      <c r="H75" s="9">
        <v>408925.54</v>
      </c>
      <c r="I75" s="24"/>
      <c r="J75" s="148"/>
      <c r="K75" s="24">
        <v>361754.68</v>
      </c>
      <c r="L75" s="10"/>
      <c r="M75" s="9">
        <v>269665.71999999997</v>
      </c>
      <c r="N75" s="10"/>
      <c r="O75" s="9">
        <v>174740.63</v>
      </c>
      <c r="P75" s="10"/>
      <c r="Q75" s="24">
        <v>71322.59</v>
      </c>
      <c r="R75" s="10"/>
      <c r="S75" s="24">
        <v>146932.44</v>
      </c>
      <c r="T75" s="10"/>
    </row>
    <row r="76" spans="1:20" x14ac:dyDescent="0.25">
      <c r="A76" s="94">
        <v>6450</v>
      </c>
      <c r="B76" s="69" t="s">
        <v>31</v>
      </c>
      <c r="C76" s="13" t="s">
        <v>60</v>
      </c>
      <c r="D76" s="69"/>
      <c r="E76" s="148"/>
      <c r="F76" s="3"/>
      <c r="G76" s="4"/>
      <c r="H76" s="3">
        <v>60319.13</v>
      </c>
      <c r="I76" s="22"/>
      <c r="J76" s="148"/>
      <c r="K76" s="22">
        <v>33427.32</v>
      </c>
      <c r="L76" s="4"/>
      <c r="M76" s="3">
        <v>42432.04</v>
      </c>
      <c r="N76" s="4"/>
      <c r="O76" s="3">
        <v>40119.879999999997</v>
      </c>
      <c r="P76" s="4"/>
      <c r="Q76" s="22">
        <v>51360.69</v>
      </c>
      <c r="R76" s="4"/>
      <c r="S76" s="22">
        <v>35131.050000000003</v>
      </c>
      <c r="T76" s="4"/>
    </row>
    <row r="77" spans="1:20" x14ac:dyDescent="0.25">
      <c r="A77" s="94">
        <v>6459</v>
      </c>
      <c r="B77" s="69" t="s">
        <v>31</v>
      </c>
      <c r="C77" s="13" t="s">
        <v>159</v>
      </c>
      <c r="D77" s="69"/>
      <c r="E77" s="148"/>
      <c r="F77" s="3"/>
      <c r="G77" s="4"/>
      <c r="H77" s="3"/>
      <c r="I77" s="22"/>
      <c r="J77" s="148"/>
      <c r="K77" s="22"/>
      <c r="L77" s="4"/>
      <c r="M77" s="3"/>
      <c r="N77" s="4"/>
      <c r="O77" s="3"/>
      <c r="P77" s="4"/>
      <c r="Q77" s="22">
        <v>7403.43</v>
      </c>
      <c r="R77" s="4"/>
      <c r="S77">
        <v>2988.63</v>
      </c>
      <c r="T77" s="4"/>
    </row>
    <row r="78" spans="1:20" ht="15.75" thickBot="1" x14ac:dyDescent="0.3">
      <c r="A78" s="95">
        <v>6452</v>
      </c>
      <c r="B78" s="70" t="s">
        <v>31</v>
      </c>
      <c r="C78" s="16" t="s">
        <v>33</v>
      </c>
      <c r="D78" s="70"/>
      <c r="E78" s="148"/>
      <c r="F78" s="5"/>
      <c r="G78" s="6"/>
      <c r="H78" s="5">
        <v>6972.41</v>
      </c>
      <c r="I78" s="25"/>
      <c r="J78" s="148"/>
      <c r="K78" s="25">
        <v>5542.32</v>
      </c>
      <c r="L78" s="6"/>
      <c r="M78" s="5">
        <v>4143.7299999999996</v>
      </c>
      <c r="N78" s="6"/>
      <c r="O78" s="5">
        <v>4036.83</v>
      </c>
      <c r="P78" s="6"/>
      <c r="Q78" s="25">
        <v>14517.45</v>
      </c>
      <c r="R78" s="6"/>
      <c r="S78" s="22">
        <v>13378.25</v>
      </c>
      <c r="T78" s="6"/>
    </row>
    <row r="79" spans="1:20" ht="15.75" thickBot="1" x14ac:dyDescent="0.3">
      <c r="A79" s="76" t="s">
        <v>11</v>
      </c>
      <c r="D79" s="71" t="s">
        <v>59</v>
      </c>
      <c r="E79" s="148"/>
      <c r="F79" s="19"/>
      <c r="G79" s="141">
        <f>SUM(F75:F78)</f>
        <v>0</v>
      </c>
      <c r="H79" s="19"/>
      <c r="I79" s="144">
        <f>SUM(H75:H78)</f>
        <v>476217.07999999996</v>
      </c>
      <c r="J79" s="148"/>
      <c r="K79" s="26"/>
      <c r="L79" s="141">
        <f>SUM(K75:K78)</f>
        <v>400724.32</v>
      </c>
      <c r="M79" s="19"/>
      <c r="N79" s="141">
        <f>SUM(M75:M78)</f>
        <v>316241.48999999993</v>
      </c>
      <c r="O79" s="19"/>
      <c r="P79" s="141">
        <f>SUM(O75:O78)</f>
        <v>218897.34</v>
      </c>
      <c r="Q79" s="19"/>
      <c r="R79" s="141">
        <f>SUM(Q75:Q78)</f>
        <v>144604.16</v>
      </c>
      <c r="S79" s="19"/>
      <c r="T79" s="141">
        <f>SUM(S75:S78)</f>
        <v>198430.37</v>
      </c>
    </row>
    <row r="80" spans="1:20" x14ac:dyDescent="0.25">
      <c r="A80" s="77"/>
      <c r="B80" s="13"/>
      <c r="C80" s="13"/>
      <c r="D80" s="13"/>
      <c r="E80" s="148"/>
      <c r="F80" s="22"/>
      <c r="G80" s="22"/>
      <c r="H80" s="22"/>
      <c r="I80" s="22"/>
      <c r="J80" s="148"/>
      <c r="K80" s="22"/>
      <c r="L80" s="22"/>
      <c r="M80" s="22"/>
      <c r="N80" s="22"/>
      <c r="O80" s="22"/>
      <c r="P80" s="22"/>
      <c r="Q80" s="22"/>
      <c r="R80" s="22"/>
      <c r="S80" s="22"/>
      <c r="T80" s="22"/>
    </row>
    <row r="81" spans="1:20" ht="15.75" thickBot="1" x14ac:dyDescent="0.3">
      <c r="A81" s="77" t="s">
        <v>11</v>
      </c>
      <c r="B81" s="13"/>
      <c r="C81" s="13"/>
      <c r="D81" s="13"/>
      <c r="E81" s="148"/>
      <c r="F81" s="22"/>
      <c r="G81" s="22"/>
      <c r="H81" s="22"/>
      <c r="I81" s="22"/>
      <c r="J81" s="148"/>
      <c r="K81" s="22"/>
      <c r="L81" s="22"/>
      <c r="M81" s="22"/>
      <c r="N81" s="22"/>
      <c r="O81" s="22"/>
      <c r="P81" s="22"/>
      <c r="Q81" s="22"/>
      <c r="R81" s="22"/>
      <c r="S81" s="22"/>
      <c r="T81" s="22"/>
    </row>
    <row r="82" spans="1:20" x14ac:dyDescent="0.25">
      <c r="A82" s="93">
        <v>6590</v>
      </c>
      <c r="B82" s="72" t="s">
        <v>63</v>
      </c>
      <c r="C82" s="8" t="s">
        <v>77</v>
      </c>
      <c r="D82" s="72"/>
      <c r="E82" s="148"/>
      <c r="F82" s="9"/>
      <c r="G82" s="10"/>
      <c r="H82" s="9"/>
      <c r="I82" s="24"/>
      <c r="J82" s="148"/>
      <c r="K82" s="24">
        <v>29.99</v>
      </c>
      <c r="L82" s="10"/>
      <c r="M82" s="9"/>
      <c r="N82" s="10"/>
      <c r="O82" s="9"/>
      <c r="P82" s="10"/>
      <c r="Q82" s="24"/>
      <c r="R82" s="10"/>
      <c r="S82" s="24"/>
      <c r="T82" s="10"/>
    </row>
    <row r="83" spans="1:20" x14ac:dyDescent="0.25">
      <c r="A83" s="94">
        <v>6380</v>
      </c>
      <c r="B83" s="69" t="s">
        <v>63</v>
      </c>
      <c r="C83" s="13" t="s">
        <v>97</v>
      </c>
      <c r="D83" s="69"/>
      <c r="E83" s="148"/>
      <c r="F83" s="3"/>
      <c r="G83" s="4"/>
      <c r="H83" s="3">
        <v>1090</v>
      </c>
      <c r="I83" s="22"/>
      <c r="J83" s="148"/>
      <c r="K83" s="22">
        <v>3050</v>
      </c>
      <c r="L83" s="4"/>
      <c r="M83" s="3"/>
      <c r="N83" s="4"/>
      <c r="O83" s="3"/>
      <c r="P83" s="4"/>
      <c r="Q83" s="22"/>
      <c r="R83" s="4"/>
      <c r="S83" s="22"/>
      <c r="T83" s="4"/>
    </row>
    <row r="84" spans="1:20" x14ac:dyDescent="0.25">
      <c r="A84" s="94">
        <v>6385</v>
      </c>
      <c r="B84" s="69" t="s">
        <v>63</v>
      </c>
      <c r="C84" s="13" t="s">
        <v>34</v>
      </c>
      <c r="D84" s="69"/>
      <c r="E84" s="148"/>
      <c r="F84" s="3"/>
      <c r="G84" s="4"/>
      <c r="H84" s="3">
        <v>5575</v>
      </c>
      <c r="I84" s="22"/>
      <c r="J84" s="148"/>
      <c r="K84" s="22">
        <v>1350</v>
      </c>
      <c r="L84" s="4"/>
      <c r="M84" s="3"/>
      <c r="N84" s="4"/>
      <c r="O84" s="3">
        <v>9800</v>
      </c>
      <c r="P84" s="4"/>
      <c r="Q84" s="22">
        <v>5200</v>
      </c>
      <c r="R84" s="4"/>
      <c r="S84" s="22"/>
      <c r="T84" s="4"/>
    </row>
    <row r="85" spans="1:20" x14ac:dyDescent="0.25">
      <c r="A85" s="94">
        <v>6561</v>
      </c>
      <c r="B85" s="69" t="s">
        <v>63</v>
      </c>
      <c r="C85" s="13" t="s">
        <v>35</v>
      </c>
      <c r="D85" s="69"/>
      <c r="E85" s="148"/>
      <c r="F85" s="3"/>
      <c r="G85" s="4"/>
      <c r="H85" s="3"/>
      <c r="I85" s="22"/>
      <c r="J85" s="148"/>
      <c r="K85" s="22"/>
      <c r="L85" s="4"/>
      <c r="M85" s="3"/>
      <c r="N85" s="4"/>
      <c r="O85" s="3"/>
      <c r="P85" s="4"/>
      <c r="Q85" s="22"/>
      <c r="R85" s="4"/>
      <c r="S85" s="22"/>
      <c r="T85" s="4"/>
    </row>
    <row r="86" spans="1:20" x14ac:dyDescent="0.25">
      <c r="A86" s="94">
        <v>6538</v>
      </c>
      <c r="B86" s="69" t="s">
        <v>63</v>
      </c>
      <c r="C86" s="36" t="s">
        <v>170</v>
      </c>
      <c r="D86" s="69"/>
      <c r="E86" s="148"/>
      <c r="F86" s="3"/>
      <c r="G86" s="4"/>
      <c r="H86" s="3"/>
      <c r="I86" s="22"/>
      <c r="J86" s="148"/>
      <c r="K86" s="22"/>
      <c r="L86" s="4"/>
      <c r="M86" s="3"/>
      <c r="N86" s="4"/>
      <c r="O86" s="3"/>
      <c r="P86" s="4"/>
      <c r="Q86" s="22"/>
      <c r="R86" s="4"/>
      <c r="S86" s="22">
        <v>250</v>
      </c>
      <c r="T86" s="4"/>
    </row>
    <row r="87" spans="1:20" x14ac:dyDescent="0.25">
      <c r="A87" s="94">
        <v>6544</v>
      </c>
      <c r="B87" s="69" t="s">
        <v>63</v>
      </c>
      <c r="C87" s="13" t="s">
        <v>36</v>
      </c>
      <c r="D87" s="69"/>
      <c r="E87" s="148"/>
      <c r="F87" s="3"/>
      <c r="G87" s="4"/>
      <c r="H87" s="3">
        <v>20130</v>
      </c>
      <c r="I87" s="22"/>
      <c r="J87" s="148"/>
      <c r="K87" s="22"/>
      <c r="L87" s="4"/>
      <c r="M87" s="3">
        <v>35245.54</v>
      </c>
      <c r="N87" s="4"/>
      <c r="O87" s="3">
        <v>2620</v>
      </c>
      <c r="P87" s="4"/>
      <c r="Q87" s="22">
        <v>7775</v>
      </c>
      <c r="R87" s="4"/>
      <c r="S87" s="22">
        <v>2075</v>
      </c>
      <c r="T87" s="4"/>
    </row>
    <row r="88" spans="1:20" x14ac:dyDescent="0.25">
      <c r="A88" s="94">
        <v>6547</v>
      </c>
      <c r="B88" s="69" t="s">
        <v>63</v>
      </c>
      <c r="C88" s="13" t="s">
        <v>37</v>
      </c>
      <c r="D88" s="69"/>
      <c r="E88" s="148"/>
      <c r="F88" s="3"/>
      <c r="G88" s="4"/>
      <c r="H88" s="3">
        <v>3637</v>
      </c>
      <c r="I88" s="22"/>
      <c r="J88" s="148"/>
      <c r="K88" s="22">
        <v>2850</v>
      </c>
      <c r="L88" s="4"/>
      <c r="M88" s="3">
        <v>235</v>
      </c>
      <c r="N88" s="4"/>
      <c r="O88" s="3"/>
      <c r="P88" s="4"/>
      <c r="Q88" s="22">
        <v>2023.31</v>
      </c>
      <c r="R88" s="4"/>
      <c r="S88" s="22">
        <v>1200</v>
      </c>
      <c r="T88" s="4"/>
    </row>
    <row r="89" spans="1:20" x14ac:dyDescent="0.25">
      <c r="A89" s="94">
        <v>6557</v>
      </c>
      <c r="B89" s="69" t="s">
        <v>63</v>
      </c>
      <c r="C89" s="13" t="s">
        <v>221</v>
      </c>
      <c r="D89" s="69"/>
      <c r="E89" s="148"/>
      <c r="F89" s="3"/>
      <c r="G89" s="4"/>
      <c r="H89" s="3">
        <v>2827</v>
      </c>
      <c r="I89" s="22"/>
      <c r="J89" s="148"/>
      <c r="K89" s="22">
        <v>3135</v>
      </c>
      <c r="L89" s="4"/>
      <c r="M89" s="3"/>
      <c r="N89" s="4"/>
      <c r="O89" s="3"/>
      <c r="P89" s="4"/>
      <c r="Q89" s="22"/>
      <c r="R89" s="4"/>
      <c r="S89" s="22"/>
      <c r="T89" s="4"/>
    </row>
    <row r="90" spans="1:20" x14ac:dyDescent="0.25">
      <c r="A90" s="94">
        <v>6549</v>
      </c>
      <c r="B90" s="69" t="s">
        <v>63</v>
      </c>
      <c r="C90" s="13" t="s">
        <v>134</v>
      </c>
      <c r="D90" s="69"/>
      <c r="E90" s="148"/>
      <c r="F90" s="3"/>
      <c r="G90" s="4"/>
      <c r="H90" s="3">
        <v>15099.87</v>
      </c>
      <c r="I90" s="22"/>
      <c r="J90" s="148"/>
      <c r="K90" s="22">
        <v>2161.41</v>
      </c>
      <c r="L90" s="4"/>
      <c r="M90" s="3">
        <v>3230.07</v>
      </c>
      <c r="N90" s="4"/>
      <c r="O90" s="3">
        <v>5670.73</v>
      </c>
      <c r="P90" s="4"/>
      <c r="Q90" s="22">
        <v>8562.3700000000008</v>
      </c>
      <c r="R90" s="4"/>
      <c r="S90" s="38">
        <v>4768</v>
      </c>
      <c r="T90" s="4"/>
    </row>
    <row r="91" spans="1:20" x14ac:dyDescent="0.25">
      <c r="A91" s="94">
        <v>6552</v>
      </c>
      <c r="B91" s="69" t="s">
        <v>63</v>
      </c>
      <c r="C91" s="13" t="s">
        <v>39</v>
      </c>
      <c r="D91" s="69"/>
      <c r="E91" s="148"/>
      <c r="F91" s="3"/>
      <c r="G91" s="4"/>
      <c r="H91" s="3"/>
      <c r="I91" s="22"/>
      <c r="J91" s="148"/>
      <c r="K91" s="22"/>
      <c r="L91" s="4"/>
      <c r="M91" s="3">
        <v>3550</v>
      </c>
      <c r="N91" s="4"/>
      <c r="O91" s="3"/>
      <c r="P91" s="4"/>
      <c r="Q91" s="22">
        <v>4545</v>
      </c>
      <c r="R91" s="4"/>
      <c r="S91" s="38">
        <v>350</v>
      </c>
      <c r="T91" s="4"/>
    </row>
    <row r="92" spans="1:20" x14ac:dyDescent="0.25">
      <c r="A92" s="94">
        <v>6541</v>
      </c>
      <c r="B92" s="69" t="s">
        <v>63</v>
      </c>
      <c r="C92" s="13" t="s">
        <v>40</v>
      </c>
      <c r="D92" s="69"/>
      <c r="E92" s="148"/>
      <c r="F92" s="3"/>
      <c r="G92" s="4"/>
      <c r="H92" s="3">
        <v>38699.71</v>
      </c>
      <c r="I92" s="22"/>
      <c r="J92" s="148"/>
      <c r="K92" s="22">
        <v>56078.91</v>
      </c>
      <c r="L92" s="4"/>
      <c r="M92" s="3">
        <v>35784.65</v>
      </c>
      <c r="N92" s="4"/>
      <c r="O92" s="3">
        <v>19992.28</v>
      </c>
      <c r="P92" s="4"/>
      <c r="Q92" s="22">
        <v>12914.42</v>
      </c>
      <c r="R92" s="4"/>
      <c r="S92" s="38">
        <v>20585.46</v>
      </c>
      <c r="T92" s="4"/>
    </row>
    <row r="93" spans="1:20" x14ac:dyDescent="0.25">
      <c r="A93" s="94">
        <v>6410</v>
      </c>
      <c r="B93" s="78" t="s">
        <v>63</v>
      </c>
      <c r="C93" s="36" t="s">
        <v>161</v>
      </c>
      <c r="D93" s="69"/>
      <c r="E93" s="148"/>
      <c r="F93" s="3"/>
      <c r="G93" s="4"/>
      <c r="H93" s="3"/>
      <c r="I93" s="22"/>
      <c r="J93" s="148"/>
      <c r="K93" s="22"/>
      <c r="L93" s="4"/>
      <c r="M93" s="3"/>
      <c r="N93" s="4"/>
      <c r="O93" s="3"/>
      <c r="P93" s="4"/>
      <c r="Q93" s="22">
        <v>3060</v>
      </c>
      <c r="R93" s="4"/>
      <c r="S93" s="38">
        <v>2060</v>
      </c>
      <c r="T93" s="4"/>
    </row>
    <row r="94" spans="1:20" x14ac:dyDescent="0.25">
      <c r="A94" s="94">
        <v>6560</v>
      </c>
      <c r="B94" s="69" t="s">
        <v>63</v>
      </c>
      <c r="C94" s="13" t="s">
        <v>41</v>
      </c>
      <c r="D94" s="69"/>
      <c r="E94" s="148"/>
      <c r="F94" s="3"/>
      <c r="G94" s="4"/>
      <c r="H94" s="3">
        <v>5795</v>
      </c>
      <c r="I94" s="22"/>
      <c r="J94" s="148"/>
      <c r="K94" s="22">
        <v>-2500</v>
      </c>
      <c r="L94" s="4"/>
      <c r="M94" s="3">
        <v>1378.58</v>
      </c>
      <c r="N94" s="4"/>
      <c r="O94" s="3">
        <v>4744.58</v>
      </c>
      <c r="P94" s="4"/>
      <c r="Q94" s="22">
        <v>11554.63</v>
      </c>
      <c r="R94" s="4"/>
      <c r="S94" s="22">
        <v>9478.48</v>
      </c>
      <c r="T94" s="4"/>
    </row>
    <row r="95" spans="1:20" x14ac:dyDescent="0.25">
      <c r="A95" s="94">
        <v>6548</v>
      </c>
      <c r="B95" s="69" t="s">
        <v>63</v>
      </c>
      <c r="C95" s="13" t="s">
        <v>162</v>
      </c>
      <c r="D95" s="69"/>
      <c r="E95" s="148"/>
      <c r="F95" s="3"/>
      <c r="G95" s="4"/>
      <c r="H95" s="3">
        <v>58775</v>
      </c>
      <c r="I95" s="22"/>
      <c r="J95" s="148"/>
      <c r="K95" s="22">
        <v>41180</v>
      </c>
      <c r="L95" s="4"/>
      <c r="M95" s="3">
        <v>12780</v>
      </c>
      <c r="N95" s="4"/>
      <c r="O95" s="3">
        <v>11925</v>
      </c>
      <c r="P95" s="4"/>
      <c r="Q95" s="22">
        <v>50975</v>
      </c>
      <c r="R95" s="4"/>
      <c r="S95" s="38">
        <v>12365</v>
      </c>
      <c r="T95" s="4"/>
    </row>
    <row r="96" spans="1:20" x14ac:dyDescent="0.25">
      <c r="A96" s="94">
        <v>6472</v>
      </c>
      <c r="B96" s="69" t="s">
        <v>63</v>
      </c>
      <c r="C96" s="13" t="s">
        <v>84</v>
      </c>
      <c r="D96" s="69"/>
      <c r="E96" s="148"/>
      <c r="F96" s="3"/>
      <c r="G96" s="4"/>
      <c r="H96" s="3">
        <v>6122.68</v>
      </c>
      <c r="I96" s="22"/>
      <c r="J96" s="148"/>
      <c r="K96" s="22">
        <v>110</v>
      </c>
      <c r="L96" s="4"/>
      <c r="M96" s="3">
        <v>1390.8</v>
      </c>
      <c r="N96" s="4"/>
      <c r="O96" s="3">
        <v>1463.58</v>
      </c>
      <c r="P96" s="4"/>
      <c r="Q96" s="22">
        <v>999.8</v>
      </c>
      <c r="R96" s="4"/>
      <c r="S96" s="38">
        <v>1574.62</v>
      </c>
      <c r="T96" s="4"/>
    </row>
    <row r="97" spans="1:20" x14ac:dyDescent="0.25">
      <c r="A97" s="94">
        <v>6471</v>
      </c>
      <c r="B97" s="78" t="s">
        <v>63</v>
      </c>
      <c r="C97" s="36" t="s">
        <v>135</v>
      </c>
      <c r="D97" s="69"/>
      <c r="E97" s="148"/>
      <c r="F97" s="3"/>
      <c r="G97" s="4"/>
      <c r="H97" s="3">
        <v>175</v>
      </c>
      <c r="I97" s="22"/>
      <c r="J97" s="148"/>
      <c r="K97" s="22"/>
      <c r="L97" s="4"/>
      <c r="M97" s="3">
        <v>527.5</v>
      </c>
      <c r="N97" s="4"/>
      <c r="O97" s="3">
        <v>1295.25</v>
      </c>
      <c r="P97" s="4"/>
      <c r="Q97" s="22">
        <v>580</v>
      </c>
      <c r="R97" s="4"/>
      <c r="S97" s="38">
        <v>593</v>
      </c>
      <c r="T97" s="4"/>
    </row>
    <row r="98" spans="1:20" x14ac:dyDescent="0.25">
      <c r="A98" s="94">
        <v>6539</v>
      </c>
      <c r="B98" s="69" t="s">
        <v>63</v>
      </c>
      <c r="C98" s="13" t="s">
        <v>42</v>
      </c>
      <c r="D98" s="69"/>
      <c r="E98" s="148"/>
      <c r="F98" s="3"/>
      <c r="G98" s="4"/>
      <c r="H98" s="3">
        <v>1500</v>
      </c>
      <c r="I98" s="22"/>
      <c r="J98" s="148"/>
      <c r="K98" s="22">
        <v>1500</v>
      </c>
      <c r="L98" s="4"/>
      <c r="M98" s="3"/>
      <c r="N98" s="4"/>
      <c r="O98" s="3"/>
      <c r="P98" s="4"/>
      <c r="Q98" s="22"/>
      <c r="R98" s="4"/>
      <c r="S98" s="22"/>
      <c r="T98" s="4"/>
    </row>
    <row r="99" spans="1:20" x14ac:dyDescent="0.25">
      <c r="A99" s="94">
        <v>6521</v>
      </c>
      <c r="B99" s="78" t="s">
        <v>63</v>
      </c>
      <c r="C99" s="36" t="s">
        <v>78</v>
      </c>
      <c r="D99" s="69"/>
      <c r="E99" s="148"/>
      <c r="F99" s="3"/>
      <c r="G99" s="4"/>
      <c r="H99" s="3"/>
      <c r="I99" s="22"/>
      <c r="J99" s="148"/>
      <c r="K99" s="22"/>
      <c r="L99" s="4"/>
      <c r="M99" s="3"/>
      <c r="N99" s="4"/>
      <c r="O99" s="3">
        <v>7920</v>
      </c>
      <c r="P99" s="4"/>
      <c r="Q99" s="22"/>
      <c r="R99" s="4"/>
      <c r="S99" s="22">
        <v>2446.29</v>
      </c>
      <c r="T99" s="4"/>
    </row>
    <row r="100" spans="1:20" x14ac:dyDescent="0.25">
      <c r="A100" s="94">
        <v>6470</v>
      </c>
      <c r="B100" s="69" t="s">
        <v>63</v>
      </c>
      <c r="C100" s="13" t="s">
        <v>213</v>
      </c>
      <c r="D100" s="69"/>
      <c r="E100" s="148"/>
      <c r="F100" s="3"/>
      <c r="G100" s="4"/>
      <c r="H100" s="3">
        <v>1247.4000000000001</v>
      </c>
      <c r="I100" s="22"/>
      <c r="J100" s="148"/>
      <c r="K100" s="22"/>
      <c r="L100" s="4"/>
      <c r="M100" s="3"/>
      <c r="N100" s="4"/>
      <c r="O100" s="3">
        <v>1150</v>
      </c>
      <c r="P100" s="4"/>
      <c r="Q100" s="22">
        <v>1400</v>
      </c>
      <c r="R100" s="4"/>
      <c r="S100" s="22"/>
      <c r="T100" s="4"/>
    </row>
    <row r="101" spans="1:20" x14ac:dyDescent="0.25">
      <c r="A101" s="94">
        <v>6568</v>
      </c>
      <c r="B101" s="69" t="s">
        <v>63</v>
      </c>
      <c r="C101" s="36" t="s">
        <v>113</v>
      </c>
      <c r="D101" s="69"/>
      <c r="E101" s="148"/>
      <c r="F101" s="3"/>
      <c r="G101" s="4"/>
      <c r="H101" s="3">
        <v>1119.45</v>
      </c>
      <c r="I101" s="22"/>
      <c r="J101" s="148"/>
      <c r="K101" s="22">
        <v>294.64999999999998</v>
      </c>
      <c r="L101" s="4"/>
      <c r="M101" s="3">
        <v>199.6</v>
      </c>
      <c r="N101" s="4"/>
      <c r="O101" s="3"/>
      <c r="P101" s="4"/>
      <c r="Q101" s="22">
        <v>160.6</v>
      </c>
      <c r="R101" s="4"/>
      <c r="S101" s="22">
        <v>711.74</v>
      </c>
      <c r="T101" s="4"/>
    </row>
    <row r="102" spans="1:20" x14ac:dyDescent="0.25">
      <c r="A102" s="94">
        <v>1442</v>
      </c>
      <c r="B102" s="69" t="s">
        <v>63</v>
      </c>
      <c r="C102" s="13" t="s">
        <v>44</v>
      </c>
      <c r="D102" s="69"/>
      <c r="E102" s="148"/>
      <c r="F102" s="3"/>
      <c r="G102" s="4"/>
      <c r="H102" s="3">
        <v>8544</v>
      </c>
      <c r="I102" s="22"/>
      <c r="J102" s="148"/>
      <c r="K102" s="22">
        <v>8329</v>
      </c>
      <c r="L102" s="4"/>
      <c r="M102" s="3">
        <v>1556</v>
      </c>
      <c r="N102" s="4"/>
      <c r="O102" s="3">
        <v>1298</v>
      </c>
      <c r="P102" s="4"/>
      <c r="Q102" s="22">
        <v>4831</v>
      </c>
      <c r="R102" s="4"/>
      <c r="S102" s="22">
        <v>4101</v>
      </c>
      <c r="T102" s="4"/>
    </row>
    <row r="103" spans="1:20" x14ac:dyDescent="0.25">
      <c r="A103" s="94">
        <v>1422</v>
      </c>
      <c r="B103" s="78" t="s">
        <v>63</v>
      </c>
      <c r="C103" s="36" t="s">
        <v>142</v>
      </c>
      <c r="D103" s="69"/>
      <c r="E103" s="148"/>
      <c r="F103" s="3"/>
      <c r="G103" s="4"/>
      <c r="H103" s="3"/>
      <c r="I103" s="22"/>
      <c r="J103" s="148"/>
      <c r="K103" s="22">
        <v>1900</v>
      </c>
      <c r="L103" s="4"/>
      <c r="M103" s="3">
        <v>15541.92</v>
      </c>
      <c r="N103" s="4"/>
      <c r="O103" s="3">
        <v>20670</v>
      </c>
      <c r="P103" s="4"/>
      <c r="Q103" s="22">
        <v>4950</v>
      </c>
      <c r="R103" s="4"/>
      <c r="S103" s="22">
        <v>4881.6000000000004</v>
      </c>
      <c r="T103" s="4"/>
    </row>
    <row r="104" spans="1:20" x14ac:dyDescent="0.25">
      <c r="A104" s="94">
        <v>6495</v>
      </c>
      <c r="B104" s="69" t="s">
        <v>63</v>
      </c>
      <c r="C104" s="36" t="s">
        <v>137</v>
      </c>
      <c r="D104" s="69"/>
      <c r="E104" s="148"/>
      <c r="F104" s="3"/>
      <c r="G104" s="4"/>
      <c r="H104" s="3"/>
      <c r="I104" s="22"/>
      <c r="J104" s="148"/>
      <c r="K104" s="22">
        <v>1500</v>
      </c>
      <c r="L104" s="4"/>
      <c r="M104" s="3">
        <v>1500</v>
      </c>
      <c r="N104" s="4"/>
      <c r="O104" s="3"/>
      <c r="P104" s="4"/>
      <c r="Q104" s="22">
        <v>7360.43</v>
      </c>
      <c r="R104" s="4"/>
      <c r="S104" s="22"/>
      <c r="T104" s="4"/>
    </row>
    <row r="105" spans="1:20" x14ac:dyDescent="0.25">
      <c r="A105" s="94">
        <v>6540</v>
      </c>
      <c r="B105" s="78" t="s">
        <v>63</v>
      </c>
      <c r="C105" s="36" t="s">
        <v>98</v>
      </c>
      <c r="D105" s="69"/>
      <c r="E105" s="148"/>
      <c r="F105" s="3"/>
      <c r="G105" s="4"/>
      <c r="H105" s="3">
        <v>4492.8100000000004</v>
      </c>
      <c r="I105" s="22"/>
      <c r="J105" s="148"/>
      <c r="K105" s="22"/>
      <c r="L105" s="4"/>
      <c r="M105" s="3">
        <v>3200</v>
      </c>
      <c r="N105" s="4"/>
      <c r="O105" s="3">
        <v>1000</v>
      </c>
      <c r="P105" s="4"/>
      <c r="Q105" s="22"/>
      <c r="R105" s="4"/>
      <c r="S105" s="22"/>
      <c r="T105" s="4"/>
    </row>
    <row r="106" spans="1:20" x14ac:dyDescent="0.25">
      <c r="A106" s="94">
        <v>6480</v>
      </c>
      <c r="B106" s="78" t="s">
        <v>63</v>
      </c>
      <c r="C106" s="36" t="s">
        <v>79</v>
      </c>
      <c r="D106" s="69"/>
      <c r="E106" s="148"/>
      <c r="F106" s="3"/>
      <c r="G106" s="4"/>
      <c r="H106" s="3">
        <v>2301.85</v>
      </c>
      <c r="I106" s="22"/>
      <c r="J106" s="148"/>
      <c r="K106" s="22">
        <v>756.64</v>
      </c>
      <c r="L106" s="4"/>
      <c r="M106" s="3">
        <v>4863.1400000000003</v>
      </c>
      <c r="N106" s="4"/>
      <c r="O106" s="3">
        <v>4345.99</v>
      </c>
      <c r="P106" s="4"/>
      <c r="Q106" s="22">
        <v>2632.85</v>
      </c>
      <c r="R106" s="4"/>
      <c r="S106" s="22">
        <v>6945.07</v>
      </c>
      <c r="T106" s="4"/>
    </row>
    <row r="107" spans="1:20" x14ac:dyDescent="0.25">
      <c r="A107" s="94"/>
      <c r="B107" s="78"/>
      <c r="C107" s="36" t="s">
        <v>101</v>
      </c>
      <c r="D107" s="69"/>
      <c r="E107" s="148"/>
      <c r="F107" s="3"/>
      <c r="G107" s="4"/>
      <c r="H107" s="3"/>
      <c r="I107" s="22"/>
      <c r="J107" s="148"/>
      <c r="K107" s="22"/>
      <c r="L107" s="4"/>
      <c r="M107" s="3"/>
      <c r="N107" s="4"/>
      <c r="O107" s="3"/>
      <c r="P107" s="4"/>
      <c r="Q107" s="22"/>
      <c r="R107" s="4"/>
      <c r="S107" s="22"/>
      <c r="T107" s="4"/>
    </row>
    <row r="108" spans="1:20" x14ac:dyDescent="0.25">
      <c r="A108" s="94">
        <v>6571</v>
      </c>
      <c r="B108" s="78" t="s">
        <v>63</v>
      </c>
      <c r="C108" s="36" t="s">
        <v>214</v>
      </c>
      <c r="D108" s="69"/>
      <c r="E108" s="148"/>
      <c r="F108" s="3"/>
      <c r="G108" s="4"/>
      <c r="H108" s="3"/>
      <c r="I108" s="22"/>
      <c r="J108" s="148"/>
      <c r="K108" s="22"/>
      <c r="L108" s="4"/>
      <c r="M108" s="3"/>
      <c r="N108" s="4"/>
      <c r="O108" s="3"/>
      <c r="P108" s="4"/>
      <c r="Q108" s="22">
        <v>304</v>
      </c>
      <c r="R108" s="4"/>
      <c r="S108" s="22"/>
      <c r="T108" s="4"/>
    </row>
    <row r="109" spans="1:20" x14ac:dyDescent="0.25">
      <c r="A109" s="94"/>
      <c r="B109" s="78"/>
      <c r="C109" s="36" t="s">
        <v>102</v>
      </c>
      <c r="D109" s="69"/>
      <c r="E109" s="148"/>
      <c r="F109" s="3"/>
      <c r="G109" s="4"/>
      <c r="H109" s="3"/>
      <c r="I109" s="22"/>
      <c r="J109" s="148"/>
      <c r="K109" s="22"/>
      <c r="L109" s="4"/>
      <c r="M109" s="3"/>
      <c r="N109" s="4"/>
      <c r="O109" s="3"/>
      <c r="P109" s="4"/>
      <c r="Q109" s="22"/>
      <c r="R109" s="4"/>
      <c r="S109" s="22"/>
      <c r="T109" s="4"/>
    </row>
    <row r="110" spans="1:20" x14ac:dyDescent="0.25">
      <c r="A110" s="94">
        <v>6542</v>
      </c>
      <c r="B110" s="78" t="s">
        <v>63</v>
      </c>
      <c r="C110" s="36" t="s">
        <v>106</v>
      </c>
      <c r="D110" s="69"/>
      <c r="E110" s="148"/>
      <c r="F110" s="3"/>
      <c r="G110" s="4"/>
      <c r="H110" s="3">
        <v>4860</v>
      </c>
      <c r="I110" s="22"/>
      <c r="J110" s="148"/>
      <c r="K110" s="22">
        <v>600</v>
      </c>
      <c r="L110" s="4"/>
      <c r="M110" s="3">
        <v>20100</v>
      </c>
      <c r="N110" s="4"/>
      <c r="O110" s="3"/>
      <c r="P110" s="4"/>
      <c r="Q110" s="22">
        <v>8300</v>
      </c>
      <c r="R110" s="4"/>
      <c r="S110" s="22">
        <v>1812.29</v>
      </c>
      <c r="T110" s="4"/>
    </row>
    <row r="111" spans="1:20" ht="15.75" thickBot="1" x14ac:dyDescent="0.3">
      <c r="A111" s="95">
        <v>6545</v>
      </c>
      <c r="B111" s="70" t="s">
        <v>63</v>
      </c>
      <c r="C111" s="16" t="s">
        <v>45</v>
      </c>
      <c r="D111" s="70"/>
      <c r="E111" s="148"/>
      <c r="F111" s="5"/>
      <c r="G111" s="6"/>
      <c r="H111" s="5">
        <v>4746</v>
      </c>
      <c r="I111" s="25"/>
      <c r="J111" s="148"/>
      <c r="K111" s="25">
        <v>155</v>
      </c>
      <c r="L111" s="6"/>
      <c r="M111" s="5">
        <v>40</v>
      </c>
      <c r="N111" s="6"/>
      <c r="O111" s="5">
        <v>38.11</v>
      </c>
      <c r="P111" s="6"/>
      <c r="Q111" s="25">
        <v>230</v>
      </c>
      <c r="R111" s="6"/>
      <c r="S111" s="25">
        <v>35</v>
      </c>
      <c r="T111" s="6"/>
    </row>
    <row r="112" spans="1:20" ht="15.75" thickBot="1" x14ac:dyDescent="0.3">
      <c r="A112" s="76" t="s">
        <v>11</v>
      </c>
      <c r="D112" s="71" t="s">
        <v>58</v>
      </c>
      <c r="E112" s="148"/>
      <c r="F112" s="19"/>
      <c r="G112" s="141">
        <f>SUM(F82:F111)</f>
        <v>0</v>
      </c>
      <c r="H112" s="19"/>
      <c r="I112" s="144">
        <f>SUM(H82:H111)</f>
        <v>186737.77000000002</v>
      </c>
      <c r="J112" s="148"/>
      <c r="K112" s="26"/>
      <c r="L112" s="141">
        <f>SUM(K82:K111)</f>
        <v>122480.59999999999</v>
      </c>
      <c r="M112" s="19"/>
      <c r="N112" s="141">
        <f>SUM(M82:M111)</f>
        <v>141122.80000000002</v>
      </c>
      <c r="O112" s="19"/>
      <c r="P112" s="141">
        <f>SUM(O82:O111)</f>
        <v>93933.52</v>
      </c>
      <c r="Q112" s="26"/>
      <c r="R112" s="141">
        <f>SUM(Q82:Q111)</f>
        <v>138358.41</v>
      </c>
      <c r="S112" s="19"/>
      <c r="T112" s="141">
        <f>SUM(S82:S111)</f>
        <v>76232.55</v>
      </c>
    </row>
    <row r="113" spans="1:20" x14ac:dyDescent="0.25">
      <c r="B113" s="13"/>
      <c r="C113" s="13"/>
      <c r="D113" s="13"/>
      <c r="E113" s="148"/>
      <c r="F113" s="22"/>
      <c r="G113" s="22"/>
      <c r="H113" s="22"/>
      <c r="I113" s="22"/>
      <c r="J113" s="148"/>
      <c r="K113" s="22"/>
      <c r="L113" s="22"/>
      <c r="M113" s="22"/>
      <c r="N113" s="22"/>
      <c r="O113" s="22"/>
      <c r="P113" s="22"/>
      <c r="Q113" s="22"/>
      <c r="R113" s="22"/>
      <c r="S113" s="22"/>
      <c r="T113" s="22"/>
    </row>
    <row r="114" spans="1:20" ht="15.75" thickBot="1" x14ac:dyDescent="0.3">
      <c r="A114" s="76" t="s">
        <v>11</v>
      </c>
      <c r="B114" s="13"/>
      <c r="C114" s="13"/>
      <c r="D114" s="13"/>
      <c r="E114" s="148"/>
      <c r="F114" s="22"/>
      <c r="G114" s="22"/>
      <c r="H114" s="22"/>
      <c r="I114" s="22"/>
      <c r="J114" s="148"/>
      <c r="K114" s="22"/>
      <c r="L114" s="22"/>
      <c r="M114" s="22"/>
      <c r="N114" s="22"/>
      <c r="O114" s="22"/>
      <c r="P114" s="22"/>
      <c r="Q114" s="22"/>
      <c r="R114" s="22"/>
      <c r="S114" s="22"/>
      <c r="T114" s="22"/>
    </row>
    <row r="115" spans="1:20" x14ac:dyDescent="0.25">
      <c r="A115" s="93">
        <v>6512</v>
      </c>
      <c r="B115" s="72" t="s">
        <v>46</v>
      </c>
      <c r="C115" s="8" t="s">
        <v>80</v>
      </c>
      <c r="D115" s="72"/>
      <c r="E115" s="148"/>
      <c r="F115" s="9"/>
      <c r="G115" s="10"/>
      <c r="H115" s="9">
        <v>500</v>
      </c>
      <c r="I115" s="24"/>
      <c r="J115" s="148"/>
      <c r="K115" s="24">
        <v>3114.4</v>
      </c>
      <c r="L115" s="10"/>
      <c r="M115" s="9"/>
      <c r="N115" s="10"/>
      <c r="O115" s="9"/>
      <c r="P115" s="10"/>
      <c r="Q115" s="24"/>
      <c r="R115" s="10"/>
      <c r="S115" s="24"/>
      <c r="T115" s="10"/>
    </row>
    <row r="116" spans="1:20" x14ac:dyDescent="0.25">
      <c r="A116" s="94">
        <v>6550</v>
      </c>
      <c r="B116" s="69" t="s">
        <v>46</v>
      </c>
      <c r="C116" s="13" t="s">
        <v>47</v>
      </c>
      <c r="D116" s="69"/>
      <c r="E116" s="148"/>
      <c r="F116" s="3"/>
      <c r="G116" s="4"/>
      <c r="H116" s="3">
        <v>14400</v>
      </c>
      <c r="I116" s="22"/>
      <c r="J116" s="148"/>
      <c r="K116" s="22">
        <v>9600</v>
      </c>
      <c r="L116" s="4"/>
      <c r="M116" s="3">
        <v>13925</v>
      </c>
      <c r="N116" s="4"/>
      <c r="O116" s="3">
        <v>1375</v>
      </c>
      <c r="P116" s="4"/>
      <c r="Q116" s="22">
        <v>9470</v>
      </c>
      <c r="R116" s="4"/>
      <c r="S116" s="22">
        <v>7800</v>
      </c>
      <c r="T116" s="4"/>
    </row>
    <row r="117" spans="1:20" x14ac:dyDescent="0.25">
      <c r="A117" s="94">
        <v>6553</v>
      </c>
      <c r="B117" s="69" t="s">
        <v>46</v>
      </c>
      <c r="C117" s="13" t="s">
        <v>48</v>
      </c>
      <c r="D117" s="69"/>
      <c r="E117" s="148"/>
      <c r="F117" s="3"/>
      <c r="G117" s="4"/>
      <c r="H117" s="3">
        <v>10575</v>
      </c>
      <c r="I117" s="22"/>
      <c r="J117" s="148"/>
      <c r="K117" s="22"/>
      <c r="L117" s="4"/>
      <c r="M117" s="3">
        <v>375</v>
      </c>
      <c r="N117" s="4"/>
      <c r="O117" s="3">
        <v>5695</v>
      </c>
      <c r="P117" s="4"/>
      <c r="Q117" s="22">
        <v>450</v>
      </c>
      <c r="R117" s="4"/>
      <c r="S117" s="22">
        <v>1670</v>
      </c>
      <c r="T117" s="4"/>
    </row>
    <row r="118" spans="1:20" x14ac:dyDescent="0.25">
      <c r="A118" s="94">
        <v>6559</v>
      </c>
      <c r="B118" s="78" t="s">
        <v>46</v>
      </c>
      <c r="C118" s="36" t="s">
        <v>107</v>
      </c>
      <c r="D118" s="69"/>
      <c r="E118" s="148"/>
      <c r="F118" s="3"/>
      <c r="G118" s="4"/>
      <c r="H118" s="3">
        <v>3855</v>
      </c>
      <c r="I118" s="22"/>
      <c r="J118" s="148"/>
      <c r="K118" s="22">
        <v>18720</v>
      </c>
      <c r="L118" s="4"/>
      <c r="M118" s="3">
        <v>1850</v>
      </c>
      <c r="N118" s="4"/>
      <c r="O118" s="3">
        <v>4387.97</v>
      </c>
      <c r="P118" s="4"/>
      <c r="Q118" s="22">
        <v>5810.63</v>
      </c>
      <c r="R118" s="4"/>
      <c r="S118" s="22"/>
      <c r="T118" s="4"/>
    </row>
    <row r="119" spans="1:20" x14ac:dyDescent="0.25">
      <c r="A119" s="94">
        <v>6496</v>
      </c>
      <c r="B119" s="78" t="s">
        <v>46</v>
      </c>
      <c r="C119" s="36" t="s">
        <v>171</v>
      </c>
      <c r="D119" s="69"/>
      <c r="E119" s="148"/>
      <c r="F119" s="3"/>
      <c r="G119" s="4"/>
      <c r="H119" s="3"/>
      <c r="I119" s="22"/>
      <c r="J119" s="148"/>
      <c r="K119" s="22"/>
      <c r="L119" s="4"/>
      <c r="M119" s="3"/>
      <c r="N119" s="4"/>
      <c r="O119" s="3"/>
      <c r="P119" s="4"/>
      <c r="Q119" s="22"/>
      <c r="R119" s="4"/>
      <c r="S119" s="22">
        <v>1500</v>
      </c>
      <c r="T119" s="4"/>
    </row>
    <row r="120" spans="1:20" x14ac:dyDescent="0.25">
      <c r="A120" s="94">
        <v>6554</v>
      </c>
      <c r="B120" s="69" t="s">
        <v>46</v>
      </c>
      <c r="C120" s="13" t="s">
        <v>49</v>
      </c>
      <c r="D120" s="69"/>
      <c r="E120" s="148"/>
      <c r="F120" s="3"/>
      <c r="G120" s="4"/>
      <c r="H120" s="3">
        <v>590</v>
      </c>
      <c r="I120" s="22"/>
      <c r="J120" s="148"/>
      <c r="K120" s="22">
        <v>3325</v>
      </c>
      <c r="L120" s="4"/>
      <c r="M120" s="3">
        <v>304</v>
      </c>
      <c r="N120" s="4"/>
      <c r="O120" s="3"/>
      <c r="P120" s="4"/>
      <c r="Q120" s="22"/>
      <c r="R120" s="4"/>
      <c r="S120" s="22">
        <v>304</v>
      </c>
      <c r="T120" s="4"/>
    </row>
    <row r="121" spans="1:20" ht="15.75" thickBot="1" x14ac:dyDescent="0.3">
      <c r="A121" s="95">
        <v>6462</v>
      </c>
      <c r="B121" s="70" t="s">
        <v>46</v>
      </c>
      <c r="C121" s="16" t="s">
        <v>50</v>
      </c>
      <c r="D121" s="70"/>
      <c r="E121" s="148"/>
      <c r="F121" s="5"/>
      <c r="G121" s="6"/>
      <c r="H121" s="5">
        <v>8050</v>
      </c>
      <c r="I121" s="25"/>
      <c r="J121" s="148"/>
      <c r="K121" s="25">
        <v>6970</v>
      </c>
      <c r="L121" s="6"/>
      <c r="M121" s="5">
        <v>8959</v>
      </c>
      <c r="N121" s="6"/>
      <c r="O121" s="5">
        <v>8362</v>
      </c>
      <c r="P121" s="6"/>
      <c r="Q121" s="25">
        <v>5645</v>
      </c>
      <c r="R121" s="6"/>
      <c r="S121" s="25">
        <v>10130</v>
      </c>
      <c r="T121" s="6"/>
    </row>
    <row r="122" spans="1:20" ht="15.75" thickBot="1" x14ac:dyDescent="0.3">
      <c r="A122" s="76" t="s">
        <v>11</v>
      </c>
      <c r="D122" s="70" t="s">
        <v>58</v>
      </c>
      <c r="E122" s="148"/>
      <c r="F122" s="5"/>
      <c r="G122" s="141">
        <f>SUM(F115:F121)</f>
        <v>0</v>
      </c>
      <c r="H122" s="5"/>
      <c r="I122" s="144">
        <f>SUM(H115:H121)</f>
        <v>37970</v>
      </c>
      <c r="J122" s="148"/>
      <c r="K122" s="25"/>
      <c r="L122" s="141">
        <f>SUM(K115:K121)</f>
        <v>41729.4</v>
      </c>
      <c r="M122" s="5"/>
      <c r="N122" s="141">
        <f>SUM(M115:M121)</f>
        <v>25413</v>
      </c>
      <c r="O122" s="5"/>
      <c r="P122" s="141">
        <f>SUM(O115:O121)</f>
        <v>19819.97</v>
      </c>
      <c r="Q122" s="25"/>
      <c r="R122" s="141">
        <f>SUM(Q115:Q121)</f>
        <v>21375.63</v>
      </c>
      <c r="S122" s="5"/>
      <c r="T122" s="141">
        <f>SUM(S115:S121)</f>
        <v>21404</v>
      </c>
    </row>
    <row r="123" spans="1:20" x14ac:dyDescent="0.25">
      <c r="A123" s="77"/>
      <c r="B123" s="13"/>
      <c r="C123" s="13"/>
      <c r="D123" s="13"/>
      <c r="E123" s="148"/>
      <c r="F123" s="22"/>
      <c r="G123" s="22"/>
      <c r="H123" s="22"/>
      <c r="I123" s="22"/>
      <c r="J123" s="148"/>
      <c r="K123" s="22"/>
      <c r="L123" s="22"/>
      <c r="M123" s="22"/>
      <c r="N123" s="22"/>
      <c r="O123" s="22"/>
      <c r="P123" s="22"/>
      <c r="Q123" s="22"/>
      <c r="R123" s="22"/>
      <c r="S123" s="22"/>
      <c r="T123" s="22"/>
    </row>
    <row r="124" spans="1:20" ht="15.75" thickBot="1" x14ac:dyDescent="0.3">
      <c r="A124" s="77" t="s">
        <v>11</v>
      </c>
      <c r="B124" s="13"/>
      <c r="C124" s="13"/>
      <c r="D124" s="13"/>
      <c r="E124" s="148"/>
      <c r="F124" s="22"/>
      <c r="G124" s="22"/>
      <c r="H124" s="22"/>
      <c r="I124" s="22"/>
      <c r="J124" s="148"/>
      <c r="K124" s="22"/>
      <c r="L124" s="22"/>
      <c r="M124" s="22"/>
      <c r="N124" s="22"/>
      <c r="O124" s="22"/>
      <c r="P124" s="22"/>
      <c r="Q124" s="22"/>
      <c r="R124" s="22"/>
      <c r="S124" s="22"/>
      <c r="T124" s="22"/>
    </row>
    <row r="125" spans="1:20" x14ac:dyDescent="0.25">
      <c r="A125" s="73">
        <v>6711</v>
      </c>
      <c r="B125" s="72" t="s">
        <v>215</v>
      </c>
      <c r="C125" s="8" t="s">
        <v>81</v>
      </c>
      <c r="D125" s="72"/>
      <c r="E125" s="148"/>
      <c r="F125" s="9"/>
      <c r="G125" s="10"/>
      <c r="H125" s="9">
        <v>1233.0899999999999</v>
      </c>
      <c r="I125" s="24"/>
      <c r="J125" s="148"/>
      <c r="K125" s="24">
        <v>-374.44</v>
      </c>
      <c r="L125" s="10"/>
      <c r="M125" s="9">
        <v>-4630.0600000000004</v>
      </c>
      <c r="N125" s="10"/>
      <c r="O125" s="9"/>
      <c r="P125" s="10"/>
      <c r="Q125" s="24">
        <v>1403.57</v>
      </c>
      <c r="R125" s="10"/>
      <c r="S125" s="24">
        <v>1280</v>
      </c>
      <c r="T125" s="10"/>
    </row>
    <row r="126" spans="1:20" x14ac:dyDescent="0.25">
      <c r="A126" s="74">
        <v>2140</v>
      </c>
      <c r="B126" s="69" t="s">
        <v>215</v>
      </c>
      <c r="C126" s="13" t="s">
        <v>226</v>
      </c>
      <c r="D126" s="69"/>
      <c r="E126" s="148"/>
      <c r="F126" s="3"/>
      <c r="G126" s="4"/>
      <c r="H126" s="3">
        <v>-226.11</v>
      </c>
      <c r="I126" s="22"/>
      <c r="J126" s="148"/>
      <c r="K126" s="22"/>
      <c r="L126" s="4"/>
      <c r="M126" s="3"/>
      <c r="N126" s="4"/>
      <c r="O126" s="3"/>
      <c r="P126" s="4"/>
      <c r="Q126" s="22"/>
      <c r="R126" s="4"/>
      <c r="S126" s="22"/>
      <c r="T126" s="4"/>
    </row>
    <row r="127" spans="1:20" x14ac:dyDescent="0.25">
      <c r="A127" s="74">
        <v>6820</v>
      </c>
      <c r="B127" s="78" t="s">
        <v>215</v>
      </c>
      <c r="C127" s="13" t="s">
        <v>207</v>
      </c>
      <c r="D127" s="69"/>
      <c r="E127" s="148"/>
      <c r="F127" s="3"/>
      <c r="G127" s="4"/>
      <c r="H127" s="3"/>
      <c r="I127" s="22"/>
      <c r="J127" s="148"/>
      <c r="K127" s="22"/>
      <c r="L127" s="4"/>
      <c r="M127" s="3"/>
      <c r="N127" s="4"/>
      <c r="O127" s="3"/>
      <c r="P127" s="4"/>
      <c r="Q127" s="22"/>
      <c r="R127" s="4"/>
      <c r="S127" s="22">
        <v>542.08000000000004</v>
      </c>
      <c r="T127" s="4"/>
    </row>
    <row r="128" spans="1:20" x14ac:dyDescent="0.25">
      <c r="A128" s="74">
        <v>6715</v>
      </c>
      <c r="B128" s="78" t="s">
        <v>215</v>
      </c>
      <c r="C128" s="13" t="s">
        <v>94</v>
      </c>
      <c r="D128" s="69"/>
      <c r="E128" s="148"/>
      <c r="F128" s="3"/>
      <c r="G128" s="4"/>
      <c r="H128" s="3"/>
      <c r="I128" s="22"/>
      <c r="J128" s="148"/>
      <c r="K128" s="22"/>
      <c r="L128" s="4"/>
      <c r="M128" s="3"/>
      <c r="N128" s="4"/>
      <c r="O128" s="3">
        <v>-36.31</v>
      </c>
      <c r="P128" s="4"/>
      <c r="Q128" s="22"/>
      <c r="R128" s="4"/>
      <c r="S128" s="22"/>
      <c r="T128" s="4"/>
    </row>
    <row r="129" spans="1:20" x14ac:dyDescent="0.25">
      <c r="A129" s="74">
        <v>6712</v>
      </c>
      <c r="B129" s="78" t="s">
        <v>215</v>
      </c>
      <c r="C129" s="13" t="s">
        <v>82</v>
      </c>
      <c r="D129" s="69"/>
      <c r="E129" s="148"/>
      <c r="F129" s="3"/>
      <c r="G129" s="4"/>
      <c r="H129" s="3">
        <v>188498.61</v>
      </c>
      <c r="I129" s="22"/>
      <c r="J129" s="148"/>
      <c r="K129" s="22">
        <v>35653.440000000002</v>
      </c>
      <c r="L129" s="4"/>
      <c r="M129" s="3"/>
      <c r="N129" s="4"/>
      <c r="O129" s="3">
        <v>-6884.48</v>
      </c>
      <c r="P129" s="4"/>
      <c r="Q129" s="22">
        <v>205170.11</v>
      </c>
      <c r="R129" s="4"/>
      <c r="S129" s="22">
        <v>63214.54</v>
      </c>
      <c r="T129" s="4"/>
    </row>
    <row r="130" spans="1:20" x14ac:dyDescent="0.25">
      <c r="A130" s="74"/>
      <c r="B130" s="78" t="s">
        <v>215</v>
      </c>
      <c r="C130" s="36" t="s">
        <v>108</v>
      </c>
      <c r="D130" s="69"/>
      <c r="E130" s="148"/>
      <c r="F130" s="3"/>
      <c r="G130" s="4"/>
      <c r="H130" s="3">
        <v>22176.75</v>
      </c>
      <c r="I130" s="22"/>
      <c r="J130" s="148"/>
      <c r="K130" s="22">
        <v>1524</v>
      </c>
      <c r="L130" s="4"/>
      <c r="M130" s="3">
        <v>2153.27</v>
      </c>
      <c r="N130" s="4"/>
      <c r="O130" s="3"/>
      <c r="P130" s="4"/>
      <c r="Q130" s="22"/>
      <c r="R130" s="4"/>
      <c r="S130" s="22"/>
      <c r="T130" s="4"/>
    </row>
    <row r="131" spans="1:20" ht="15.75" thickBot="1" x14ac:dyDescent="0.3">
      <c r="A131" s="75">
        <v>6720</v>
      </c>
      <c r="B131" s="70" t="s">
        <v>215</v>
      </c>
      <c r="C131" s="16" t="s">
        <v>51</v>
      </c>
      <c r="D131" s="70"/>
      <c r="E131" s="148"/>
      <c r="F131" s="5"/>
      <c r="G131" s="6"/>
      <c r="H131" s="5">
        <v>141381.79999999999</v>
      </c>
      <c r="I131" s="25"/>
      <c r="J131" s="148"/>
      <c r="K131" s="25">
        <v>95772.37</v>
      </c>
      <c r="L131" s="6"/>
      <c r="M131" s="5">
        <v>134637.31</v>
      </c>
      <c r="N131" s="6"/>
      <c r="O131" s="5">
        <v>157480.73000000001</v>
      </c>
      <c r="P131" s="6"/>
      <c r="Q131" s="25">
        <v>75678.23</v>
      </c>
      <c r="R131" s="6"/>
      <c r="S131" s="25">
        <v>63860.03</v>
      </c>
      <c r="T131" s="6"/>
    </row>
    <row r="132" spans="1:20" ht="15.75" thickBot="1" x14ac:dyDescent="0.3">
      <c r="A132" s="76" t="s">
        <v>11</v>
      </c>
      <c r="D132" s="70" t="s">
        <v>58</v>
      </c>
      <c r="E132" s="148"/>
      <c r="F132" s="5"/>
      <c r="G132" s="142">
        <f>SUM(F125:F131)</f>
        <v>0</v>
      </c>
      <c r="H132" s="5"/>
      <c r="I132" s="145">
        <f>SUM(H125:H131)</f>
        <v>353064.14</v>
      </c>
      <c r="J132" s="148"/>
      <c r="K132" s="25"/>
      <c r="L132" s="142">
        <f>SUM(K125:K131)</f>
        <v>132575.37</v>
      </c>
      <c r="M132" s="5"/>
      <c r="N132" s="142">
        <f>SUM(M125:M131)</f>
        <v>132160.51999999999</v>
      </c>
      <c r="O132" s="5"/>
      <c r="P132" s="142">
        <f>SUM(O125:O131)</f>
        <v>150559.94</v>
      </c>
      <c r="Q132" s="25"/>
      <c r="R132" s="142">
        <f>SUM(Q125:Q131)</f>
        <v>282251.90999999997</v>
      </c>
      <c r="S132" s="5"/>
      <c r="T132" s="142">
        <f>SUM(S125:S131)</f>
        <v>128896.65</v>
      </c>
    </row>
    <row r="133" spans="1:20" x14ac:dyDescent="0.25">
      <c r="A133" s="77"/>
      <c r="B133" s="13"/>
      <c r="C133" s="13"/>
      <c r="D133" s="13"/>
      <c r="E133" s="148"/>
      <c r="F133" s="22"/>
      <c r="G133" s="22"/>
      <c r="H133" s="22"/>
      <c r="I133" s="22"/>
      <c r="J133" s="148"/>
      <c r="K133" s="22"/>
      <c r="L133" s="22"/>
      <c r="M133" s="22"/>
      <c r="N133" s="22"/>
      <c r="O133" s="22"/>
      <c r="P133" s="22"/>
      <c r="Q133" s="22"/>
      <c r="R133" s="22"/>
      <c r="S133" s="22"/>
      <c r="T133" s="22"/>
    </row>
    <row r="134" spans="1:20" ht="15.75" thickBot="1" x14ac:dyDescent="0.3">
      <c r="A134" s="77" t="s">
        <v>11</v>
      </c>
      <c r="B134" s="13"/>
      <c r="C134" s="13"/>
      <c r="D134" s="13"/>
      <c r="E134" s="148"/>
      <c r="F134" s="22"/>
      <c r="G134" s="22"/>
      <c r="H134" s="22"/>
      <c r="I134" s="22"/>
      <c r="J134" s="148"/>
      <c r="K134" s="22"/>
      <c r="L134" s="22"/>
      <c r="M134" s="22"/>
      <c r="N134" s="22"/>
      <c r="O134" s="22"/>
      <c r="P134" s="22"/>
      <c r="Q134" s="22"/>
      <c r="R134" s="22"/>
      <c r="S134" s="22"/>
      <c r="T134" s="22"/>
    </row>
    <row r="135" spans="1:20" x14ac:dyDescent="0.25">
      <c r="A135" s="73">
        <v>1002</v>
      </c>
      <c r="B135" s="72" t="s">
        <v>52</v>
      </c>
      <c r="C135" s="8" t="s">
        <v>53</v>
      </c>
      <c r="D135" s="72"/>
      <c r="E135" s="148"/>
      <c r="F135" s="9"/>
      <c r="G135" s="10"/>
      <c r="H135" s="9"/>
      <c r="I135" s="24"/>
      <c r="J135" s="148"/>
      <c r="K135" s="24"/>
      <c r="L135" s="10"/>
      <c r="M135" s="9"/>
      <c r="N135" s="10"/>
      <c r="O135" s="9"/>
      <c r="P135" s="10"/>
      <c r="Q135" s="24"/>
      <c r="R135" s="10"/>
      <c r="S135" s="24"/>
      <c r="T135" s="10"/>
    </row>
    <row r="136" spans="1:20" x14ac:dyDescent="0.25">
      <c r="A136" s="74">
        <v>1189</v>
      </c>
      <c r="B136" s="69" t="s">
        <v>52</v>
      </c>
      <c r="C136" s="13" t="s">
        <v>109</v>
      </c>
      <c r="D136" s="69"/>
      <c r="E136" s="148"/>
      <c r="F136" s="3"/>
      <c r="G136" s="4"/>
      <c r="H136" s="3">
        <v>180</v>
      </c>
      <c r="I136" s="22"/>
      <c r="J136" s="148"/>
      <c r="K136" s="22">
        <v>-278.54000000000002</v>
      </c>
      <c r="L136" s="4"/>
      <c r="M136" s="3"/>
      <c r="N136" s="4"/>
      <c r="O136" s="3"/>
      <c r="P136" s="4"/>
      <c r="Q136" s="22">
        <v>2429.6</v>
      </c>
      <c r="R136" s="4"/>
      <c r="S136" s="22">
        <v>-125.2</v>
      </c>
      <c r="T136" s="4"/>
    </row>
    <row r="137" spans="1:20" x14ac:dyDescent="0.25">
      <c r="A137" s="74">
        <v>1191</v>
      </c>
      <c r="B137" s="69" t="s">
        <v>52</v>
      </c>
      <c r="C137" s="13" t="s">
        <v>110</v>
      </c>
      <c r="D137" s="69"/>
      <c r="E137" s="148"/>
      <c r="F137" s="3"/>
      <c r="G137" s="4"/>
      <c r="H137" s="3">
        <v>999.05</v>
      </c>
      <c r="I137" s="22"/>
      <c r="J137" s="148"/>
      <c r="K137" s="22">
        <v>-28990.1</v>
      </c>
      <c r="L137" s="4"/>
      <c r="M137" s="3">
        <v>2334.88</v>
      </c>
      <c r="N137" s="4"/>
      <c r="O137" s="3">
        <v>5709.55</v>
      </c>
      <c r="P137" s="4"/>
      <c r="Q137" s="22">
        <v>7645.11</v>
      </c>
      <c r="R137" s="4"/>
      <c r="S137" s="22">
        <v>7792.79</v>
      </c>
      <c r="T137" s="4"/>
    </row>
    <row r="138" spans="1:20" ht="15.75" thickBot="1" x14ac:dyDescent="0.3">
      <c r="A138" s="75">
        <v>1011</v>
      </c>
      <c r="B138" s="70" t="s">
        <v>52</v>
      </c>
      <c r="C138" s="16" t="s">
        <v>99</v>
      </c>
      <c r="D138" s="70"/>
      <c r="E138" s="148"/>
      <c r="F138" s="5"/>
      <c r="G138" s="6"/>
      <c r="H138" s="5"/>
      <c r="I138" s="25"/>
      <c r="J138" s="148"/>
      <c r="K138" s="25"/>
      <c r="L138" s="6"/>
      <c r="M138" s="5"/>
      <c r="N138" s="6"/>
      <c r="O138" s="5"/>
      <c r="P138" s="6"/>
      <c r="Q138" s="25"/>
      <c r="R138" s="6"/>
      <c r="S138" s="25"/>
      <c r="T138" s="6"/>
    </row>
    <row r="139" spans="1:20" ht="15.75" thickBot="1" x14ac:dyDescent="0.3">
      <c r="A139" s="76" t="s">
        <v>11</v>
      </c>
      <c r="D139" s="70" t="s">
        <v>58</v>
      </c>
      <c r="E139" s="148"/>
      <c r="F139" s="5"/>
      <c r="G139" s="142">
        <f>SUM(F135:F138)</f>
        <v>0</v>
      </c>
      <c r="H139" s="5"/>
      <c r="I139" s="145">
        <f>SUM(H135:H138)</f>
        <v>1179.05</v>
      </c>
      <c r="J139" s="148"/>
      <c r="K139" s="25"/>
      <c r="L139" s="142">
        <f>SUM(K135:K138)</f>
        <v>-29268.639999999999</v>
      </c>
      <c r="M139" s="5"/>
      <c r="N139" s="142">
        <f>SUM(M135:M138)</f>
        <v>2334.88</v>
      </c>
      <c r="O139" s="5"/>
      <c r="P139" s="142">
        <f>SUM(O135:O138)</f>
        <v>5709.55</v>
      </c>
      <c r="Q139" s="25"/>
      <c r="R139" s="142">
        <f>SUM(Q135:Q138)</f>
        <v>10074.709999999999</v>
      </c>
      <c r="S139" s="5"/>
      <c r="T139" s="142">
        <f>SUM(S135:S138)</f>
        <v>7667.59</v>
      </c>
    </row>
    <row r="140" spans="1:20" ht="15.75" thickBot="1" x14ac:dyDescent="0.3">
      <c r="C140" s="13"/>
      <c r="D140" s="13"/>
      <c r="E140" s="148"/>
      <c r="F140" s="22"/>
      <c r="G140" s="22"/>
      <c r="H140" s="22"/>
      <c r="I140" s="22"/>
      <c r="J140" s="148"/>
      <c r="K140" s="22"/>
      <c r="L140" s="22"/>
      <c r="M140" s="22"/>
      <c r="N140" s="22"/>
      <c r="O140" s="22"/>
      <c r="P140" s="22"/>
      <c r="Q140" s="22"/>
      <c r="R140" s="22"/>
      <c r="S140" s="22"/>
      <c r="T140" s="22"/>
    </row>
    <row r="141" spans="1:20" ht="19.5" thickBot="1" x14ac:dyDescent="0.35">
      <c r="A141" s="76" t="s">
        <v>11</v>
      </c>
      <c r="C141" s="31" t="s">
        <v>66</v>
      </c>
      <c r="D141" s="27" t="s">
        <v>58</v>
      </c>
      <c r="E141" s="148"/>
      <c r="F141" s="39"/>
      <c r="G141" s="143">
        <f>+G139+G132+G122+G112+G79+G72+G43</f>
        <v>0</v>
      </c>
      <c r="H141" s="39"/>
      <c r="I141" s="146">
        <f>+I139+I132+I122+I112+I79+I72+I43</f>
        <v>1696533.79</v>
      </c>
      <c r="J141" s="148"/>
      <c r="K141" s="39"/>
      <c r="L141" s="143">
        <f>+L139+L132+L122+L112+L79+L72+L43</f>
        <v>1072882.04</v>
      </c>
      <c r="M141" s="39"/>
      <c r="N141" s="143">
        <f>+N139+N132+N122+N112+N79+N72+N43</f>
        <v>982803.7699999999</v>
      </c>
      <c r="O141" s="39"/>
      <c r="P141" s="143">
        <f>+P139+P132+P122+P112+P79+P72+P43</f>
        <v>934628.1399999999</v>
      </c>
      <c r="Q141" s="39"/>
      <c r="R141" s="143">
        <f>+R139+R132+R122+R112+R79+R72+R43</f>
        <v>1050140.5</v>
      </c>
      <c r="S141" s="39"/>
      <c r="T141" s="143">
        <f>+T139+T132+T122+T112+T79+T72+T43</f>
        <v>881095.24</v>
      </c>
    </row>
    <row r="142" spans="1:20" ht="15.75" thickBot="1" x14ac:dyDescent="0.3">
      <c r="E142" s="148"/>
      <c r="G142" s="2"/>
      <c r="I142" s="2"/>
      <c r="J142" s="148"/>
      <c r="L142" s="2"/>
      <c r="N142" s="2"/>
      <c r="P142" s="2"/>
      <c r="Q142" s="2"/>
      <c r="R142" s="2"/>
      <c r="S142" s="2"/>
      <c r="T142" s="2"/>
    </row>
    <row r="143" spans="1:20" ht="24" thickBot="1" x14ac:dyDescent="0.4">
      <c r="C143" s="32" t="s">
        <v>68</v>
      </c>
      <c r="D143" s="33"/>
      <c r="E143" s="149"/>
      <c r="F143" s="34"/>
      <c r="G143" s="35">
        <f>+G31-G141</f>
        <v>0</v>
      </c>
      <c r="H143" s="34"/>
      <c r="I143" s="34">
        <f>+I31-I141</f>
        <v>6975.5899999996182</v>
      </c>
      <c r="J143" s="149"/>
      <c r="K143" s="34"/>
      <c r="L143" s="35">
        <f>+L31-L141</f>
        <v>76353.320000000065</v>
      </c>
      <c r="M143" s="34"/>
      <c r="N143" s="35">
        <f>+N31-N141</f>
        <v>-73441.190000000061</v>
      </c>
      <c r="O143" s="34"/>
      <c r="P143" s="35">
        <f>+P31-P141</f>
        <v>51547.630000000005</v>
      </c>
      <c r="Q143" s="34"/>
      <c r="R143" s="35">
        <f>+R31-R141</f>
        <v>16832.379999999888</v>
      </c>
      <c r="S143" s="34"/>
      <c r="T143" s="35">
        <f>+T31-T141</f>
        <v>-293.04000000003725</v>
      </c>
    </row>
    <row r="144" spans="1:20" x14ac:dyDescent="0.25">
      <c r="E144" s="2"/>
      <c r="G144" s="2"/>
      <c r="I144" s="2"/>
      <c r="J144" s="2"/>
      <c r="L144" s="2"/>
      <c r="N144" s="2"/>
      <c r="P144" s="2"/>
      <c r="Q144" s="2"/>
      <c r="R144" s="2"/>
      <c r="S144" s="2"/>
      <c r="T144" s="2"/>
    </row>
  </sheetData>
  <mergeCells count="9">
    <mergeCell ref="O1:P1"/>
    <mergeCell ref="M1:N1"/>
    <mergeCell ref="K1:L1"/>
    <mergeCell ref="H1:I1"/>
    <mergeCell ref="J1:J143"/>
    <mergeCell ref="E1:E143"/>
    <mergeCell ref="F1:G1"/>
    <mergeCell ref="Q1:R1"/>
    <mergeCell ref="S1:T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85" zoomScaleNormal="85" workbookViewId="0">
      <selection activeCell="G31" sqref="G31"/>
    </sheetView>
  </sheetViews>
  <sheetFormatPr defaultColWidth="8.85546875" defaultRowHeight="15" x14ac:dyDescent="0.25"/>
  <cols>
    <col min="1" max="1" width="43.5703125" bestFit="1" customWidth="1"/>
    <col min="2" max="2" width="7.140625" bestFit="1" customWidth="1"/>
    <col min="3" max="3" width="22.42578125" bestFit="1" customWidth="1"/>
    <col min="4" max="4" width="7.140625" bestFit="1" customWidth="1"/>
    <col min="5" max="6" width="21.140625" bestFit="1" customWidth="1"/>
    <col min="7" max="7" width="20.85546875" bestFit="1" customWidth="1"/>
    <col min="8" max="8" width="21.140625" bestFit="1" customWidth="1"/>
    <col min="9" max="9" width="20.85546875" bestFit="1" customWidth="1"/>
  </cols>
  <sheetData>
    <row r="1" spans="1:9" s="101" customFormat="1" ht="15.75" customHeight="1" thickBot="1" x14ac:dyDescent="0.3">
      <c r="B1" s="151" t="s">
        <v>227</v>
      </c>
      <c r="C1" s="81" t="s">
        <v>222</v>
      </c>
      <c r="D1" s="151" t="s">
        <v>223</v>
      </c>
      <c r="E1" s="164" t="s">
        <v>220</v>
      </c>
      <c r="F1" s="82" t="s">
        <v>219</v>
      </c>
      <c r="G1" s="81" t="s">
        <v>217</v>
      </c>
      <c r="H1" s="82" t="s">
        <v>211</v>
      </c>
      <c r="I1" s="164" t="s">
        <v>212</v>
      </c>
    </row>
    <row r="2" spans="1:9" s="101" customFormat="1" ht="15.75" thickBot="1" x14ac:dyDescent="0.3">
      <c r="B2" s="158"/>
      <c r="C2" s="104"/>
      <c r="D2" s="158"/>
      <c r="E2" s="104"/>
      <c r="F2" s="104"/>
      <c r="G2" s="104"/>
      <c r="H2" s="104"/>
      <c r="I2" s="104"/>
    </row>
    <row r="3" spans="1:9" x14ac:dyDescent="0.25">
      <c r="A3" s="7" t="s">
        <v>54</v>
      </c>
      <c r="B3" s="158"/>
      <c r="C3" s="157">
        <f>+'Anual EOY'!I11</f>
        <v>1167973.2999999998</v>
      </c>
      <c r="D3" s="158"/>
      <c r="E3" s="152">
        <f>+'Anual EOY'!L11</f>
        <v>889276.33</v>
      </c>
      <c r="F3" s="152">
        <f>+'Anual EOY'!N11</f>
        <v>895333.94999999984</v>
      </c>
      <c r="G3" s="152">
        <f>+'Anual EOY'!P11</f>
        <v>876141.32</v>
      </c>
      <c r="H3" s="152">
        <f>+'Anual EOY'!R11</f>
        <v>875517.14999999991</v>
      </c>
      <c r="I3" s="152">
        <f>+'Anual EOY'!T11</f>
        <v>888251.71</v>
      </c>
    </row>
    <row r="4" spans="1:9" x14ac:dyDescent="0.25">
      <c r="A4" s="12" t="s">
        <v>55</v>
      </c>
      <c r="B4" s="158"/>
      <c r="C4" s="150">
        <f>+'Anual EOY'!I23</f>
        <v>531458.56999999995</v>
      </c>
      <c r="D4" s="158"/>
      <c r="E4" s="153">
        <f>+'Anual EOY'!L23</f>
        <v>263480.38</v>
      </c>
      <c r="F4" s="153">
        <f>+'Anual EOY'!N23</f>
        <v>-3482.5299999999997</v>
      </c>
      <c r="G4" s="153">
        <f>+'Anual EOY'!P23</f>
        <v>102461.23</v>
      </c>
      <c r="H4" s="153">
        <f>+'Anual EOY'!R23</f>
        <v>192987.01</v>
      </c>
      <c r="I4" s="153">
        <f>+'Anual EOY'!T23</f>
        <v>6141.9500000000007</v>
      </c>
    </row>
    <row r="5" spans="1:9" ht="15.75" thickBot="1" x14ac:dyDescent="0.3">
      <c r="A5" s="15" t="s">
        <v>56</v>
      </c>
      <c r="B5" s="158"/>
      <c r="C5" s="145">
        <f>+'Anual EOY'!I29</f>
        <v>4077.5099999999074</v>
      </c>
      <c r="D5" s="158"/>
      <c r="E5" s="142">
        <f>+'Anual EOY'!L29</f>
        <v>-3521.3499999999403</v>
      </c>
      <c r="F5" s="142">
        <f>+'Anual EOY'!N29</f>
        <v>17511.159999999974</v>
      </c>
      <c r="G5" s="142">
        <f>+'Anual EOY'!P29</f>
        <v>7573.219999999943</v>
      </c>
      <c r="H5" s="142">
        <f>+'Anual EOY'!R29</f>
        <v>-1531.2800000000279</v>
      </c>
      <c r="I5" s="142">
        <f>+'Anual EOY'!T29</f>
        <v>-13591.459999999992</v>
      </c>
    </row>
    <row r="6" spans="1:9" ht="19.5" thickBot="1" x14ac:dyDescent="0.35">
      <c r="A6" s="154" t="s">
        <v>67</v>
      </c>
      <c r="B6" s="158"/>
      <c r="C6" s="146">
        <f>+C5+C4+C3</f>
        <v>1703509.3799999997</v>
      </c>
      <c r="D6" s="158"/>
      <c r="E6" s="146">
        <f>+E5+E4+E3</f>
        <v>1149235.3600000001</v>
      </c>
      <c r="F6" s="146">
        <f>+F5+F4+F3</f>
        <v>909362.57999999984</v>
      </c>
      <c r="G6" s="146">
        <f>+G5+G4+G3</f>
        <v>986175.7699999999</v>
      </c>
      <c r="H6" s="146">
        <f>+H5+H4+H3</f>
        <v>1066972.8799999999</v>
      </c>
      <c r="I6" s="143">
        <f>+I5+I4+I3</f>
        <v>880802.2</v>
      </c>
    </row>
    <row r="7" spans="1:9" ht="15.75" customHeight="1" x14ac:dyDescent="0.25">
      <c r="B7" s="158"/>
      <c r="C7" s="22"/>
      <c r="D7" s="158"/>
      <c r="E7" s="22"/>
      <c r="F7" s="22"/>
      <c r="G7" s="22"/>
      <c r="H7" s="22"/>
      <c r="I7" s="22"/>
    </row>
    <row r="8" spans="1:9" ht="15.75" thickBot="1" x14ac:dyDescent="0.3">
      <c r="A8" s="13"/>
      <c r="B8" s="158"/>
      <c r="C8" s="22"/>
      <c r="D8" s="158"/>
      <c r="E8" s="22"/>
      <c r="F8" s="22"/>
      <c r="G8" s="22"/>
      <c r="H8" s="22"/>
      <c r="I8" s="22"/>
    </row>
    <row r="9" spans="1:9" x14ac:dyDescent="0.25">
      <c r="A9" s="7" t="s">
        <v>64</v>
      </c>
      <c r="B9" s="158"/>
      <c r="C9" s="157">
        <f>+'Anual EOY'!I43</f>
        <v>419529.87</v>
      </c>
      <c r="D9" s="158"/>
      <c r="E9" s="152">
        <f>+'Anual EOY'!L43</f>
        <v>271156.69</v>
      </c>
      <c r="F9" s="152">
        <f>+'Anual EOY'!N43</f>
        <v>247210.5</v>
      </c>
      <c r="G9" s="152">
        <f>+'Anual EOY'!P43</f>
        <v>354139.08999999997</v>
      </c>
      <c r="H9" s="152">
        <f>+'Anual EOY'!R43</f>
        <v>311086.90999999997</v>
      </c>
      <c r="I9" s="152">
        <f>+'Anual EOY'!T43</f>
        <v>302776.52999999997</v>
      </c>
    </row>
    <row r="10" spans="1:9" x14ac:dyDescent="0.25">
      <c r="A10" s="12" t="s">
        <v>65</v>
      </c>
      <c r="B10" s="158"/>
      <c r="C10" s="150">
        <f>+'Anual EOY'!I72</f>
        <v>221835.87999999998</v>
      </c>
      <c r="D10" s="158"/>
      <c r="E10" s="153">
        <f>+'Anual EOY'!L72</f>
        <v>133484.29999999999</v>
      </c>
      <c r="F10" s="153">
        <f>+'Anual EOY'!N72</f>
        <v>118320.58</v>
      </c>
      <c r="G10" s="153">
        <f>+'Anual EOY'!P72</f>
        <v>91568.73</v>
      </c>
      <c r="H10" s="153">
        <f>+'Anual EOY'!R72</f>
        <v>142388.77000000002</v>
      </c>
      <c r="I10" s="153">
        <f>+'Anual EOY'!T72</f>
        <v>145687.54999999999</v>
      </c>
    </row>
    <row r="11" spans="1:9" x14ac:dyDescent="0.25">
      <c r="A11" s="12" t="s">
        <v>31</v>
      </c>
      <c r="B11" s="158"/>
      <c r="C11" s="150">
        <f>+'Anual EOY'!I79</f>
        <v>476217.07999999996</v>
      </c>
      <c r="D11" s="158"/>
      <c r="E11" s="153">
        <f>+'Anual EOY'!L79</f>
        <v>400724.32</v>
      </c>
      <c r="F11" s="153">
        <f>+'Anual EOY'!N79</f>
        <v>316241.48999999993</v>
      </c>
      <c r="G11" s="153">
        <f>+'Anual EOY'!P79</f>
        <v>218897.34</v>
      </c>
      <c r="H11" s="153">
        <f>+'Anual EOY'!R79</f>
        <v>144604.16</v>
      </c>
      <c r="I11" s="153">
        <f>+'Anual EOY'!T79</f>
        <v>198430.37</v>
      </c>
    </row>
    <row r="12" spans="1:9" x14ac:dyDescent="0.25">
      <c r="A12" s="160" t="s">
        <v>63</v>
      </c>
      <c r="B12" s="158"/>
      <c r="C12" s="150">
        <f>+'Anual EOY'!I112</f>
        <v>186737.77000000002</v>
      </c>
      <c r="D12" s="158"/>
      <c r="E12" s="153">
        <f>+'Anual EOY'!L112</f>
        <v>122480.59999999999</v>
      </c>
      <c r="F12" s="153">
        <f>+'Anual EOY'!N112</f>
        <v>141122.80000000002</v>
      </c>
      <c r="G12" s="153">
        <f>+'Anual EOY'!P112</f>
        <v>93933.52</v>
      </c>
      <c r="H12" s="153">
        <f>+'Anual EOY'!R112</f>
        <v>138358.41</v>
      </c>
      <c r="I12" s="153">
        <f>+'Anual EOY'!T112</f>
        <v>76232.55</v>
      </c>
    </row>
    <row r="13" spans="1:9" x14ac:dyDescent="0.25">
      <c r="A13" s="12" t="s">
        <v>46</v>
      </c>
      <c r="B13" s="158"/>
      <c r="C13" s="150">
        <f>+'Anual EOY'!I122</f>
        <v>37970</v>
      </c>
      <c r="D13" s="158"/>
      <c r="E13" s="153">
        <f>+'Anual EOY'!L122</f>
        <v>41729.4</v>
      </c>
      <c r="F13" s="153">
        <f>+'Anual EOY'!N122</f>
        <v>25413</v>
      </c>
      <c r="G13" s="153">
        <f>+'Anual EOY'!P122</f>
        <v>19819.97</v>
      </c>
      <c r="H13" s="153">
        <f>+'Anual EOY'!R122</f>
        <v>21375.63</v>
      </c>
      <c r="I13" s="153">
        <f>+'Anual EOY'!T122</f>
        <v>21404</v>
      </c>
    </row>
    <row r="14" spans="1:9" x14ac:dyDescent="0.25">
      <c r="A14" s="12" t="s">
        <v>215</v>
      </c>
      <c r="B14" s="158"/>
      <c r="C14" s="150">
        <f>+'Anual EOY'!I132</f>
        <v>353064.14</v>
      </c>
      <c r="D14" s="158"/>
      <c r="E14" s="153">
        <f>+'Anual EOY'!L132</f>
        <v>132575.37</v>
      </c>
      <c r="F14" s="153">
        <f>+'Anual EOY'!N132</f>
        <v>132160.51999999999</v>
      </c>
      <c r="G14" s="153">
        <f>+'Anual EOY'!P132</f>
        <v>150559.94</v>
      </c>
      <c r="H14" s="153">
        <f>+'Anual EOY'!R132</f>
        <v>282251.90999999997</v>
      </c>
      <c r="I14" s="153">
        <f>+'Anual EOY'!T132</f>
        <v>128896.65</v>
      </c>
    </row>
    <row r="15" spans="1:9" ht="15.75" thickBot="1" x14ac:dyDescent="0.3">
      <c r="A15" s="15" t="s">
        <v>52</v>
      </c>
      <c r="B15" s="158"/>
      <c r="C15" s="145">
        <f>+'Anual EOY'!I139</f>
        <v>1179.05</v>
      </c>
      <c r="D15" s="158"/>
      <c r="E15" s="142">
        <f>+'Anual EOY'!L139</f>
        <v>-29268.639999999999</v>
      </c>
      <c r="F15" s="142">
        <f>+'Anual EOY'!N139</f>
        <v>2334.88</v>
      </c>
      <c r="G15" s="142">
        <f>+'Anual EOY'!P139</f>
        <v>5709.55</v>
      </c>
      <c r="H15" s="142">
        <f>+'Anual EOY'!R139</f>
        <v>10074.709999999999</v>
      </c>
      <c r="I15" s="142">
        <f>+'Anual EOY'!T139</f>
        <v>7667.59</v>
      </c>
    </row>
    <row r="16" spans="1:9" ht="19.5" thickBot="1" x14ac:dyDescent="0.35">
      <c r="A16" s="154" t="s">
        <v>66</v>
      </c>
      <c r="B16" s="158"/>
      <c r="C16" s="146">
        <f>+C15+C14+C13+C12+C11+C10+C9</f>
        <v>1696533.79</v>
      </c>
      <c r="D16" s="158"/>
      <c r="E16" s="143">
        <f>+E15+E14+E13+E12+E11+E10+E9</f>
        <v>1072882.04</v>
      </c>
      <c r="F16" s="143">
        <f>+F15+F14+F13+F12+F11+F10+F9</f>
        <v>982803.7699999999</v>
      </c>
      <c r="G16" s="143">
        <f>+G15+G14+G13+G12+G11+G10+G9</f>
        <v>934628.1399999999</v>
      </c>
      <c r="H16" s="143">
        <f>+H15+H14+H13+H12+H11+H10+H9</f>
        <v>1050140.5</v>
      </c>
      <c r="I16" s="143">
        <f>+I15+I14+I13+I12+I11+I10+I9</f>
        <v>881095.24</v>
      </c>
    </row>
    <row r="17" spans="1:9" ht="15.75" thickBot="1" x14ac:dyDescent="0.3">
      <c r="B17" s="158"/>
      <c r="C17" s="2"/>
      <c r="D17" s="158"/>
      <c r="E17" s="2"/>
      <c r="F17" s="2"/>
      <c r="G17" s="2"/>
      <c r="H17" s="2"/>
      <c r="I17" s="2"/>
    </row>
    <row r="18" spans="1:9" ht="24" thickBot="1" x14ac:dyDescent="0.4">
      <c r="A18" s="155" t="s">
        <v>68</v>
      </c>
      <c r="B18" s="158"/>
      <c r="C18" s="34">
        <f>+C6-C16</f>
        <v>6975.5899999996182</v>
      </c>
      <c r="D18" s="158"/>
      <c r="E18" s="35">
        <f>+E6-E16</f>
        <v>76353.320000000065</v>
      </c>
      <c r="F18" s="35">
        <f>+F6-F16</f>
        <v>-73441.190000000061</v>
      </c>
      <c r="G18" s="35">
        <f>+G6-G16</f>
        <v>51547.630000000005</v>
      </c>
      <c r="H18" s="35">
        <f>+H6-H16</f>
        <v>16832.379999999888</v>
      </c>
      <c r="I18" s="35">
        <f>+I6-I16</f>
        <v>-293.04000000003725</v>
      </c>
    </row>
    <row r="19" spans="1:9" ht="15.75" thickBot="1" x14ac:dyDescent="0.3">
      <c r="B19" s="158"/>
      <c r="C19" s="2"/>
      <c r="D19" s="158"/>
      <c r="E19" s="2"/>
      <c r="F19" s="2"/>
      <c r="G19" s="2"/>
      <c r="H19" s="2"/>
      <c r="I19" s="2"/>
    </row>
    <row r="20" spans="1:9" ht="23.25" x14ac:dyDescent="0.35">
      <c r="A20" s="165" t="s">
        <v>231</v>
      </c>
      <c r="B20" s="158"/>
      <c r="C20" s="166">
        <f>+'Anual EOY'!H13</f>
        <v>483353.23</v>
      </c>
      <c r="D20" s="158"/>
      <c r="E20" s="167">
        <f>+'Anual EOY'!K13</f>
        <v>252772.39</v>
      </c>
      <c r="F20" s="168">
        <f>+'Anual EOY'!M13</f>
        <v>-6049.87</v>
      </c>
      <c r="G20" s="167">
        <f>+'Anual EOY'!O13</f>
        <v>96454.87</v>
      </c>
      <c r="H20" s="168">
        <f>+'Anual EOY'!Q13</f>
        <v>190000</v>
      </c>
      <c r="I20" s="167">
        <f>+'Anual EOY'!S13</f>
        <v>0</v>
      </c>
    </row>
    <row r="21" spans="1:9" ht="24" thickBot="1" x14ac:dyDescent="0.4">
      <c r="A21" s="169" t="s">
        <v>228</v>
      </c>
      <c r="B21" s="158"/>
      <c r="C21" s="170">
        <f>-'Anual EOY'!H8</f>
        <v>160395.66</v>
      </c>
      <c r="D21" s="158"/>
      <c r="E21" s="171">
        <f>-'Anual EOY'!K8</f>
        <v>135972.6</v>
      </c>
      <c r="F21" s="172">
        <f>-'Anual EOY'!M8</f>
        <v>154591</v>
      </c>
      <c r="G21" s="171">
        <f>-'Anual EOY'!O8</f>
        <v>172788.63</v>
      </c>
      <c r="H21" s="172">
        <f>-'Anual EOY'!Q8</f>
        <v>191480.92</v>
      </c>
      <c r="I21" s="171">
        <f>-'Anual EOY'!S8</f>
        <v>194328.75</v>
      </c>
    </row>
    <row r="22" spans="1:9" ht="27" thickBot="1" x14ac:dyDescent="0.45">
      <c r="A22" s="161" t="s">
        <v>229</v>
      </c>
      <c r="B22" s="159"/>
      <c r="C22" s="162">
        <f>+C18-C20+C21</f>
        <v>-315981.98000000033</v>
      </c>
      <c r="D22" s="159"/>
      <c r="E22" s="163">
        <f>+E18-E20+E21</f>
        <v>-40446.469999999943</v>
      </c>
      <c r="F22" s="163">
        <f>+F18-F20+F21</f>
        <v>87199.679999999935</v>
      </c>
      <c r="G22" s="163">
        <f>+G18-G20+G21</f>
        <v>127881.39000000001</v>
      </c>
      <c r="H22" s="163">
        <f>+H18-H20+H21</f>
        <v>18313.299999999901</v>
      </c>
      <c r="I22" s="163">
        <f>+I18-I20+I21</f>
        <v>194035.70999999996</v>
      </c>
    </row>
    <row r="25" spans="1:9" ht="53.25" customHeight="1" x14ac:dyDescent="0.35">
      <c r="A25" s="173" t="s">
        <v>230</v>
      </c>
      <c r="B25" s="173"/>
      <c r="C25" s="173"/>
      <c r="D25" s="173"/>
      <c r="E25" s="173"/>
      <c r="F25" s="173"/>
      <c r="G25" s="173"/>
      <c r="H25" s="173"/>
      <c r="I25" s="173"/>
    </row>
    <row r="26" spans="1:9" ht="52.5" customHeight="1" x14ac:dyDescent="0.35">
      <c r="A26" s="173" t="s">
        <v>232</v>
      </c>
      <c r="B26" s="173"/>
      <c r="C26" s="173"/>
      <c r="D26" s="173"/>
      <c r="E26" s="173"/>
      <c r="F26" s="173"/>
      <c r="G26" s="173"/>
      <c r="H26" s="173"/>
      <c r="I26" s="173"/>
    </row>
    <row r="27" spans="1:9" s="156" customFormat="1" ht="53.25" customHeight="1" x14ac:dyDescent="0.35">
      <c r="A27" s="173" t="s">
        <v>233</v>
      </c>
      <c r="B27" s="173"/>
      <c r="C27" s="173"/>
      <c r="D27" s="173"/>
      <c r="E27" s="173"/>
      <c r="F27" s="173"/>
      <c r="G27" s="173"/>
      <c r="H27" s="173"/>
      <c r="I27" s="173"/>
    </row>
  </sheetData>
  <mergeCells count="5">
    <mergeCell ref="A26:I26"/>
    <mergeCell ref="A27:I27"/>
    <mergeCell ref="B1:B22"/>
    <mergeCell ref="D1:D22"/>
    <mergeCell ref="A25:I25"/>
  </mergeCells>
  <pageMargins left="0.7" right="0.7" top="0.75" bottom="0.75" header="0.3" footer="0.3"/>
  <pageSetup scale="6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Febuary2010</vt:lpstr>
      <vt:lpstr>Anual EOY</vt:lpstr>
      <vt:lpstr>Sumary EOY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 Chino</dc:creator>
  <cp:lastModifiedBy>theo</cp:lastModifiedBy>
  <cp:lastPrinted>2018-06-17T00:58:00Z</cp:lastPrinted>
  <dcterms:created xsi:type="dcterms:W3CDTF">2011-11-11T02:57:23Z</dcterms:created>
  <dcterms:modified xsi:type="dcterms:W3CDTF">2018-06-17T01:00:06Z</dcterms:modified>
</cp:coreProperties>
</file>